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TAFA\Dropbox\50-year\Sarfaraz\50 Year -Safaraz  Excel\10-Education\"/>
    </mc:Choice>
  </mc:AlternateContent>
  <bookViews>
    <workbookView xWindow="240" yWindow="0" windowWidth="9120" windowHeight="4680" tabRatio="803"/>
  </bookViews>
  <sheets>
    <sheet name="title" sheetId="15" r:id="rId1"/>
    <sheet name="10.01" sheetId="1" r:id="rId2"/>
    <sheet name="10.02" sheetId="12" r:id="rId3"/>
    <sheet name="10.03" sheetId="13" r:id="rId4"/>
    <sheet name="10.04 a &amp; b" sheetId="8" r:id="rId5"/>
    <sheet name="10.05 a &amp; b" sheetId="14" r:id="rId6"/>
  </sheets>
  <definedNames>
    <definedName name="\L" localSheetId="1">'10.01'!$A$7:$J$8</definedName>
    <definedName name="\L" localSheetId="2">'10.02'!$A$7:$J$8</definedName>
    <definedName name="\L" localSheetId="3">'10.03'!$A$7:$J$8</definedName>
    <definedName name="\L" localSheetId="5">#REF!</definedName>
    <definedName name="\L" localSheetId="0">title!$A$7:$J$8</definedName>
    <definedName name="\L">#REF!</definedName>
    <definedName name="\M" localSheetId="1">'10.01'!$A$7188:$A$7191</definedName>
    <definedName name="\M" localSheetId="2">'10.02'!$A$7187:$A$7190</definedName>
    <definedName name="\M" localSheetId="3">'10.03'!$A$7187:$A$7190</definedName>
    <definedName name="\M" localSheetId="5">#REF!</definedName>
    <definedName name="\M" localSheetId="0">title!$A$7188:$A$7191</definedName>
    <definedName name="\M">#REF!</definedName>
    <definedName name="\Z" localSheetId="1">'10.01'!$AH$33</definedName>
    <definedName name="\Z" localSheetId="2">'10.02'!$AH$33</definedName>
    <definedName name="\Z" localSheetId="3">'10.03'!$AH$33</definedName>
    <definedName name="\Z" localSheetId="5">#REF!</definedName>
    <definedName name="\Z" localSheetId="0">title!$AH$33</definedName>
    <definedName name="\Z">#REF!</definedName>
    <definedName name="_xlnm.Print_Area" localSheetId="1">'10.01'!$A$1:$J$73</definedName>
    <definedName name="_xlnm.Print_Area" localSheetId="2">'10.02'!$A$1:$J$72</definedName>
    <definedName name="_xlnm.Print_Area" localSheetId="3">'10.03'!$A$1:$J$72</definedName>
    <definedName name="_xlnm.Print_Area" localSheetId="4">'10.04 a &amp; b'!$A$1:$O$71</definedName>
    <definedName name="_xlnm.Print_Area" localSheetId="5">'10.05 a &amp; b'!$A$1:$O$71</definedName>
    <definedName name="_xlnm.Print_Area" localSheetId="0">title!$A$1:$J$73</definedName>
    <definedName name="Print_Area_MI" localSheetId="1">'10.01'!$A$1:$J$69</definedName>
    <definedName name="Print_Area_MI" localSheetId="2">'10.02'!$A$1:$J$68</definedName>
    <definedName name="Print_Area_MI" localSheetId="3">'10.03'!$A$1:$J$68</definedName>
    <definedName name="Print_Area_MI" localSheetId="4">'10.04 a &amp; b'!$A$1:$O$69</definedName>
    <definedName name="Print_Area_MI" localSheetId="5">'10.05 a &amp; b'!$A$1:$O$69</definedName>
    <definedName name="Print_Area_MI" localSheetId="0">title!$A$1:$J$69</definedName>
  </definedNames>
  <calcPr calcId="162913"/>
</workbook>
</file>

<file path=xl/calcChain.xml><?xml version="1.0" encoding="utf-8"?>
<calcChain xmlns="http://schemas.openxmlformats.org/spreadsheetml/2006/main">
  <c r="O58" i="8" l="1"/>
  <c r="M58" i="8"/>
  <c r="G58" i="8"/>
  <c r="E58" i="8"/>
  <c r="C58" i="8"/>
  <c r="G54" i="8"/>
  <c r="C54" i="8"/>
  <c r="H61" i="1"/>
  <c r="E61" i="1"/>
  <c r="B61" i="1"/>
  <c r="H60" i="1"/>
  <c r="E60" i="1"/>
  <c r="B60" i="1"/>
  <c r="H59" i="1"/>
  <c r="E59" i="1"/>
  <c r="B59" i="1"/>
  <c r="H58" i="1"/>
  <c r="E58" i="1"/>
  <c r="B58" i="1"/>
  <c r="I57" i="1"/>
  <c r="F57" i="1"/>
  <c r="C57" i="1"/>
  <c r="I56" i="1"/>
  <c r="F56" i="1"/>
  <c r="C56" i="1"/>
  <c r="H55" i="1"/>
  <c r="E55" i="1"/>
  <c r="B55" i="1"/>
  <c r="H54" i="1"/>
  <c r="E54" i="1"/>
  <c r="B54" i="1"/>
  <c r="H53" i="1"/>
  <c r="E53" i="1"/>
  <c r="B53" i="1"/>
  <c r="I52" i="1"/>
  <c r="F52" i="1"/>
  <c r="C52" i="1"/>
  <c r="I51" i="1"/>
  <c r="F51" i="1"/>
  <c r="C51" i="1"/>
  <c r="J49" i="1"/>
  <c r="H49" i="1"/>
  <c r="F49" i="1"/>
  <c r="C49" i="1"/>
  <c r="J48" i="1"/>
  <c r="H48" i="1"/>
  <c r="F48" i="1"/>
  <c r="C48" i="1"/>
  <c r="J47" i="1"/>
  <c r="H47" i="1"/>
  <c r="F47" i="1"/>
  <c r="C47" i="1"/>
  <c r="H46" i="1"/>
  <c r="I46" i="1" s="1"/>
  <c r="F46" i="1"/>
  <c r="C46" i="1"/>
  <c r="J45" i="1"/>
  <c r="I45" i="1" s="1"/>
  <c r="F45" i="1"/>
  <c r="C45" i="1"/>
  <c r="I44" i="1"/>
  <c r="F44" i="1"/>
  <c r="C44" i="1"/>
  <c r="H43" i="1"/>
  <c r="I43" i="1" s="1"/>
  <c r="F43" i="1"/>
  <c r="C43" i="1"/>
  <c r="H42" i="1"/>
  <c r="I42" i="1" s="1"/>
  <c r="F42" i="1"/>
  <c r="C42" i="1"/>
  <c r="H41" i="1"/>
  <c r="I41" i="1" s="1"/>
  <c r="F41" i="1"/>
  <c r="C41" i="1"/>
  <c r="H40" i="1"/>
  <c r="I40" i="1" s="1"/>
  <c r="F40" i="1"/>
  <c r="C40" i="1"/>
  <c r="J39" i="1"/>
  <c r="H39" i="1"/>
  <c r="F39" i="1"/>
  <c r="C39" i="1"/>
  <c r="J37" i="1"/>
  <c r="G37" i="1"/>
  <c r="D37" i="1"/>
  <c r="I39" i="1" l="1"/>
  <c r="I47" i="1"/>
  <c r="I48" i="1"/>
  <c r="I49" i="1"/>
  <c r="C14" i="1" l="1"/>
  <c r="C15" i="1" s="1"/>
  <c r="C16" i="1" s="1"/>
  <c r="B14" i="1"/>
  <c r="B15" i="1" s="1"/>
  <c r="B16" i="1" s="1"/>
  <c r="D12" i="1" l="1"/>
  <c r="G12" i="1"/>
  <c r="J12" i="1"/>
  <c r="D13" i="1"/>
  <c r="D14" i="1" s="1"/>
  <c r="D15" i="1" s="1"/>
  <c r="D16" i="1" s="1"/>
  <c r="G13" i="1"/>
  <c r="J13" i="1"/>
  <c r="G14" i="1"/>
  <c r="J14" i="1"/>
  <c r="G15" i="1"/>
  <c r="J15" i="1"/>
  <c r="G16" i="1"/>
  <c r="J16" i="1"/>
  <c r="D17" i="1"/>
  <c r="G17" i="1"/>
  <c r="J17" i="1"/>
  <c r="D18" i="1"/>
  <c r="G18" i="1"/>
  <c r="J18" i="1"/>
  <c r="D19" i="1"/>
  <c r="G19" i="1"/>
  <c r="J19" i="1"/>
  <c r="D20" i="1"/>
  <c r="G20" i="1"/>
  <c r="J20" i="1"/>
  <c r="D21" i="1"/>
  <c r="G21" i="1"/>
  <c r="J21" i="1"/>
  <c r="D22" i="1"/>
  <c r="G22" i="1"/>
  <c r="J22" i="1"/>
  <c r="D23" i="1"/>
  <c r="G23" i="1"/>
  <c r="J23" i="1"/>
  <c r="D24" i="1"/>
  <c r="G24" i="1"/>
  <c r="J24" i="1"/>
  <c r="D25" i="1"/>
  <c r="G25" i="1"/>
  <c r="J25" i="1"/>
  <c r="D26" i="1"/>
  <c r="G26" i="1"/>
  <c r="J26" i="1"/>
  <c r="D27" i="1"/>
  <c r="G27" i="1"/>
  <c r="J27" i="1"/>
  <c r="D28" i="1"/>
  <c r="G28" i="1"/>
  <c r="J28" i="1"/>
  <c r="D29" i="1"/>
  <c r="G29" i="1"/>
  <c r="J29" i="1"/>
  <c r="D30" i="1"/>
  <c r="G30" i="1"/>
  <c r="J30" i="1"/>
  <c r="D31" i="1"/>
  <c r="G31" i="1"/>
  <c r="J31" i="1"/>
  <c r="D32" i="1"/>
  <c r="G32" i="1"/>
  <c r="J32" i="1"/>
  <c r="D33" i="1"/>
  <c r="G33" i="1"/>
  <c r="J33" i="1"/>
  <c r="D34" i="1"/>
  <c r="G34" i="1"/>
  <c r="J34" i="1"/>
  <c r="D35" i="1"/>
  <c r="G35" i="1"/>
  <c r="J35" i="1"/>
  <c r="D36" i="1"/>
  <c r="G36" i="1"/>
  <c r="J36" i="1"/>
</calcChain>
</file>

<file path=xl/sharedStrings.xml><?xml version="1.0" encoding="utf-8"?>
<sst xmlns="http://schemas.openxmlformats.org/spreadsheetml/2006/main" count="547" uniqueCount="122">
  <si>
    <t xml:space="preserve"> </t>
  </si>
  <si>
    <t>PRIMARY</t>
  </si>
  <si>
    <t>MIDDLE</t>
  </si>
  <si>
    <t>HIGH</t>
  </si>
  <si>
    <t xml:space="preserve">  Y E A R</t>
  </si>
  <si>
    <t>TOTAL</t>
  </si>
  <si>
    <t>MALE</t>
  </si>
  <si>
    <t>FEMALE</t>
  </si>
  <si>
    <t>SCHOOLS</t>
  </si>
  <si>
    <t xml:space="preserve"> 1970-71</t>
  </si>
  <si>
    <t xml:space="preserve"> 1971-72</t>
  </si>
  <si>
    <t xml:space="preserve"> 1972-73</t>
  </si>
  <si>
    <t xml:space="preserve"> 1973-74</t>
  </si>
  <si>
    <t xml:space="preserve"> 1974-75</t>
  </si>
  <si>
    <t xml:space="preserve"> 1975-76</t>
  </si>
  <si>
    <t xml:space="preserve"> 1976-77</t>
  </si>
  <si>
    <t xml:space="preserve"> 1977-78</t>
  </si>
  <si>
    <t xml:space="preserve"> 1978-79</t>
  </si>
  <si>
    <t xml:space="preserve"> 1979-80</t>
  </si>
  <si>
    <t xml:space="preserve"> 1980-81</t>
  </si>
  <si>
    <t xml:space="preserve"> 1981-82</t>
  </si>
  <si>
    <t xml:space="preserve"> 1982-83</t>
  </si>
  <si>
    <t xml:space="preserve"> 1983-84</t>
  </si>
  <si>
    <t xml:space="preserve"> 1984-85</t>
  </si>
  <si>
    <t xml:space="preserve"> 1985-86</t>
  </si>
  <si>
    <t xml:space="preserve"> 1986-87</t>
  </si>
  <si>
    <t xml:space="preserve"> 1987-88</t>
  </si>
  <si>
    <t xml:space="preserve"> 1988-89</t>
  </si>
  <si>
    <t xml:space="preserve"> 1989-90</t>
  </si>
  <si>
    <t xml:space="preserve"> 1990-91</t>
  </si>
  <si>
    <t xml:space="preserve"> 1991-92</t>
  </si>
  <si>
    <t>{?}~{R 2}{BRANCH \Z}</t>
  </si>
  <si>
    <t xml:space="preserve"> 1992-93 </t>
  </si>
  <si>
    <t xml:space="preserve"> 1993-94</t>
  </si>
  <si>
    <t xml:space="preserve"> 1994-95</t>
  </si>
  <si>
    <t>/ppoaiddqqqq~</t>
  </si>
  <si>
    <t>/ppoallcqqqq~</t>
  </si>
  <si>
    <t>/ppop70~qq</t>
  </si>
  <si>
    <t>/ppag</t>
  </si>
  <si>
    <t xml:space="preserve"> 1995-96</t>
  </si>
  <si>
    <t xml:space="preserve"> 1996-97</t>
  </si>
  <si>
    <t xml:space="preserve"> 1997-98</t>
  </si>
  <si>
    <t xml:space="preserve"> 1998-99</t>
  </si>
  <si>
    <t xml:space="preserve"> 1999-00</t>
  </si>
  <si>
    <t xml:space="preserve"> 2001-02</t>
  </si>
  <si>
    <t xml:space="preserve"> 2002-03</t>
  </si>
  <si>
    <t xml:space="preserve"> 2003-04</t>
  </si>
  <si>
    <t xml:space="preserve"> 2004-05</t>
  </si>
  <si>
    <t xml:space="preserve"> 2005-06</t>
  </si>
  <si>
    <t xml:space="preserve"> 2006-07</t>
  </si>
  <si>
    <t xml:space="preserve"> 2007-08</t>
  </si>
  <si>
    <t xml:space="preserve"> 2008-09</t>
  </si>
  <si>
    <t xml:space="preserve"> 2009-10</t>
  </si>
  <si>
    <t xml:space="preserve"> 2010-11</t>
  </si>
  <si>
    <t xml:space="preserve"> 2011-12</t>
  </si>
  <si>
    <t xml:space="preserve"> 2012-13</t>
  </si>
  <si>
    <t xml:space="preserve"> 2013-14</t>
  </si>
  <si>
    <t xml:space="preserve"> 2014-15</t>
  </si>
  <si>
    <t xml:space="preserve"> 2015-16</t>
  </si>
  <si>
    <t xml:space="preserve"> 2016-17</t>
  </si>
  <si>
    <t xml:space="preserve"> 2017-18</t>
  </si>
  <si>
    <t xml:space="preserve"> 2018-19</t>
  </si>
  <si>
    <t>ENROLMENT</t>
  </si>
  <si>
    <t>TEACHING STAFF</t>
  </si>
  <si>
    <t xml:space="preserve">   171</t>
  </si>
  <si>
    <t xml:space="preserve">  </t>
  </si>
  <si>
    <t xml:space="preserve"> Y E A R</t>
  </si>
  <si>
    <t>NO. OF INSTITUTIONS</t>
  </si>
  <si>
    <t xml:space="preserve">ENROLMENT </t>
  </si>
  <si>
    <t xml:space="preserve">  MALE</t>
  </si>
  <si>
    <t xml:space="preserve">   MALE</t>
  </si>
  <si>
    <t xml:space="preserve">  **   Includes Medical, Homoeopathic, Tibya, Law  and  Home  Economics, Physical Education, Commerce and Teacher's Training, Engineering and Agriculture College.</t>
  </si>
  <si>
    <t xml:space="preserve">               i) Second shift in Degree colleges (Govt:) of Karachi discontinued.</t>
  </si>
  <si>
    <t xml:space="preserve">              ii) Students of the other three Provinces did not apply for admission in Federal Govt: Urdu College, Karachi.</t>
  </si>
  <si>
    <t xml:space="preserve"> 2000-01</t>
  </si>
  <si>
    <t>UNIVERSITIES</t>
  </si>
  <si>
    <t xml:space="preserve">  ***  Includes Technical Colleges Polytechnic/Monotechnic/Commercial/Vocational institutions and Commercial Centres.</t>
  </si>
  <si>
    <t>****  Includes General Universities, Engineering Universities and Agriculture Universities.</t>
  </si>
  <si>
    <t xml:space="preserve">10.04     NO. OF INSTITUTIONS, ENROLMENT AND TEACHING STAFF OF NON-PROFESSIONAL </t>
  </si>
  <si>
    <t>NOTE :  Enrolment (Non-Professional) decreased in the year 1993-94 due to following reasons:</t>
  </si>
  <si>
    <t>AND PROFESSIONAL COLLEGES IN SINDH, 1970-71 TO 2019-20</t>
  </si>
  <si>
    <t xml:space="preserve">P = Provisional Data </t>
  </si>
  <si>
    <t xml:space="preserve"> 2000-01 ( R)</t>
  </si>
  <si>
    <t>2019-20 (R)*</t>
  </si>
  <si>
    <t xml:space="preserve"> 1972-73 (E )</t>
  </si>
  <si>
    <t xml:space="preserve"> 1973-74 (E )</t>
  </si>
  <si>
    <t xml:space="preserve"> 1974-75 (E )</t>
  </si>
  <si>
    <t xml:space="preserve">  '(E) = Estimated Data</t>
  </si>
  <si>
    <t xml:space="preserve">NOTE: Data  upto year 1992-93 was  collected by Bureau of Statistics from respective Directorates in Education Department.  It was compiled and tabulated in the Bureau. </t>
  </si>
  <si>
    <t xml:space="preserve">              Data for year 1994 and onwards has been taken from Sindh Education Management Information System (SEMIS) in Education Department  which  is based </t>
  </si>
  <si>
    <t xml:space="preserve">             on the year wise census of schools.</t>
  </si>
  <si>
    <t xml:space="preserve">10.05     NO. OF INSTITUTIONS, ENROLMENT AND TEACHING STAFF OF </t>
  </si>
  <si>
    <t>TECHNICAL INSTITUTIONS AND UNIVERSITIES IN SINDH, 1970-71 TO 2019-20</t>
  </si>
  <si>
    <t>Contd.</t>
  </si>
  <si>
    <t>10.01     NUMBER OF PRIMARY, MIDDLE &amp; HIGH SCHOOLS IN SINDH</t>
  </si>
  <si>
    <t xml:space="preserve"> 1970-71 TO 2019-20</t>
  </si>
  <si>
    <t>10.02     ENROLMENT OF PRIMARY, MIDDLE &amp; HIGH SCHOOLS IN SINDH</t>
  </si>
  <si>
    <t>10.03     TEACHING STAFF OF PRIMARY, MIDDLE &amp; HIGH SCHOOLS IN SINDH</t>
  </si>
  <si>
    <t xml:space="preserve"> Sindh Education Managenmat &amp; information syustem (SEMIS)</t>
  </si>
  <si>
    <t>Source:</t>
  </si>
  <si>
    <t xml:space="preserve"> Directorate of School Education Karachi/Hyderabad/Sukkur and SEMIS, 1994 and 1996.</t>
  </si>
  <si>
    <t xml:space="preserve">   *  = School education census could not be held due to pendamic situation of COVID-19</t>
  </si>
  <si>
    <t xml:space="preserve">   (R ) =  Repeated Data</t>
  </si>
  <si>
    <r>
      <t xml:space="preserve">*    </t>
    </r>
    <r>
      <rPr>
        <b/>
        <u/>
        <sz val="18"/>
        <rFont val="Calibri"/>
        <family val="2"/>
        <scheme val="minor"/>
      </rPr>
      <t>NON PROFESSIONAL</t>
    </r>
  </si>
  <si>
    <r>
      <t xml:space="preserve">**  </t>
    </r>
    <r>
      <rPr>
        <b/>
        <u/>
        <sz val="18"/>
        <rFont val="Calibri"/>
        <family val="2"/>
        <scheme val="minor"/>
      </rPr>
      <t>PROFESSIONAL</t>
    </r>
  </si>
  <si>
    <t>i) Directorate of College Education.</t>
  </si>
  <si>
    <t xml:space="preserve">'Source: </t>
  </si>
  <si>
    <t>ii) Concerned Institutions.</t>
  </si>
  <si>
    <t>iii) Bureau of Curriculum &amp; Extension Wing, Jamshoro.</t>
  </si>
  <si>
    <t xml:space="preserve">   '*   Includes  Intermediate,  Degree   and   Post   Graudute Colleges. </t>
  </si>
  <si>
    <t xml:space="preserve">  P = Provisional Data </t>
  </si>
  <si>
    <t xml:space="preserve">     ** Students of the other three Provinces did not apply for admission in Federal Govt: Urdu College, Karachi.</t>
  </si>
  <si>
    <t>2019-20</t>
  </si>
  <si>
    <t xml:space="preserve">***   TECHNICAL INSTITUTIONS </t>
  </si>
  <si>
    <t xml:space="preserve"> (In Number)</t>
  </si>
  <si>
    <t xml:space="preserve">Source:  </t>
  </si>
  <si>
    <t>i) Directorate of Technical Education, Karachi.</t>
  </si>
  <si>
    <t xml:space="preserve">                </t>
  </si>
  <si>
    <t>ii) Concerned Universities.</t>
  </si>
  <si>
    <t xml:space="preserve"> *     In all the districts of Sindh, two to four centres were converted and upgraded into one Government college of Education in Commercial Practices. Hence total number decreased</t>
  </si>
  <si>
    <t xml:space="preserve"> 2002-03 *</t>
  </si>
  <si>
    <t>(In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</si>
</sst>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_);_(* \(#,##0\);_(* &quot;-&quot;_);_(@_)"/>
    <numFmt numFmtId="165" formatCode="General_)"/>
  </numFmts>
  <fonts count="21" x14ac:knownFonts="1">
    <font>
      <sz val="10"/>
      <name val="Courie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20"/>
      <name val="Calibri"/>
      <family val="2"/>
      <scheme val="minor"/>
    </font>
    <font>
      <sz val="13"/>
      <name val="Calibri"/>
      <family val="2"/>
      <scheme val="minor"/>
    </font>
    <font>
      <sz val="10"/>
      <name val="Courier"/>
    </font>
    <font>
      <b/>
      <sz val="10"/>
      <name val="Calibri"/>
      <family val="2"/>
      <scheme val="minor"/>
    </font>
    <font>
      <b/>
      <sz val="11.5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151">
    <xf numFmtId="165" fontId="0" fillId="0" borderId="0" xfId="0"/>
    <xf numFmtId="165" fontId="4" fillId="0" borderId="0" xfId="0" applyFont="1"/>
    <xf numFmtId="165" fontId="3" fillId="0" borderId="0" xfId="0" applyFont="1"/>
    <xf numFmtId="165" fontId="4" fillId="0" borderId="0" xfId="0" applyFont="1" applyAlignment="1">
      <alignment horizontal="left"/>
    </xf>
    <xf numFmtId="37" fontId="3" fillId="0" borderId="0" xfId="0" applyNumberFormat="1" applyFont="1" applyProtection="1"/>
    <xf numFmtId="37" fontId="4" fillId="0" borderId="0" xfId="0" applyNumberFormat="1" applyFont="1" applyProtection="1"/>
    <xf numFmtId="165" fontId="2" fillId="0" borderId="0" xfId="0" applyFont="1"/>
    <xf numFmtId="165" fontId="2" fillId="0" borderId="0" xfId="0" applyFont="1" applyAlignment="1">
      <alignment horizontal="right"/>
    </xf>
    <xf numFmtId="165" fontId="7" fillId="0" borderId="0" xfId="0" applyFont="1"/>
    <xf numFmtId="37" fontId="10" fillId="0" borderId="0" xfId="0" applyNumberFormat="1" applyFont="1" applyProtection="1"/>
    <xf numFmtId="165" fontId="10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Alignment="1">
      <alignment horizontal="right"/>
    </xf>
    <xf numFmtId="165" fontId="2" fillId="0" borderId="0" xfId="0" quotePrefix="1" applyFont="1" applyAlignment="1">
      <alignment horizontal="right"/>
    </xf>
    <xf numFmtId="41" fontId="7" fillId="0" borderId="7" xfId="2" applyFont="1" applyBorder="1" applyAlignment="1" applyProtection="1">
      <alignment horizontal="right"/>
    </xf>
    <xf numFmtId="41" fontId="7" fillId="0" borderId="7" xfId="2" applyFont="1" applyBorder="1" applyAlignment="1">
      <alignment horizontal="right"/>
    </xf>
    <xf numFmtId="165" fontId="4" fillId="0" borderId="0" xfId="0" applyFont="1" applyBorder="1"/>
    <xf numFmtId="165" fontId="3" fillId="0" borderId="7" xfId="0" applyFont="1" applyBorder="1"/>
    <xf numFmtId="165" fontId="3" fillId="0" borderId="0" xfId="0" applyFont="1" applyAlignment="1">
      <alignment horizontal="center" vertical="center"/>
    </xf>
    <xf numFmtId="165" fontId="4" fillId="0" borderId="0" xfId="0" applyFont="1" applyAlignment="1">
      <alignment horizontal="center" vertical="center"/>
    </xf>
    <xf numFmtId="165" fontId="3" fillId="0" borderId="0" xfId="0" applyFont="1" applyBorder="1"/>
    <xf numFmtId="165" fontId="10" fillId="0" borderId="0" xfId="0" applyFont="1" applyFill="1" applyBorder="1"/>
    <xf numFmtId="165" fontId="6" fillId="0" borderId="0" xfId="0" applyFont="1" applyFill="1" applyBorder="1"/>
    <xf numFmtId="165" fontId="3" fillId="0" borderId="0" xfId="0" applyFont="1" applyFill="1" applyBorder="1"/>
    <xf numFmtId="165" fontId="4" fillId="0" borderId="0" xfId="0" applyFont="1" applyFill="1" applyBorder="1"/>
    <xf numFmtId="165" fontId="13" fillId="0" borderId="0" xfId="0" quotePrefix="1" applyFont="1" applyAlignment="1">
      <alignment horizontal="left"/>
    </xf>
    <xf numFmtId="165" fontId="6" fillId="0" borderId="7" xfId="0" quotePrefix="1" applyFont="1" applyFill="1" applyBorder="1" applyAlignment="1">
      <alignment horizontal="left"/>
    </xf>
    <xf numFmtId="165" fontId="12" fillId="0" borderId="0" xfId="0" quotePrefix="1" applyFont="1" applyAlignment="1">
      <alignment horizontal="left"/>
    </xf>
    <xf numFmtId="165" fontId="8" fillId="0" borderId="0" xfId="0" applyFont="1" applyAlignment="1">
      <alignment horizontal="right"/>
    </xf>
    <xf numFmtId="165" fontId="2" fillId="0" borderId="0" xfId="0" quotePrefix="1" applyFont="1" applyAlignment="1">
      <alignment horizontal="left"/>
    </xf>
    <xf numFmtId="165" fontId="15" fillId="0" borderId="0" xfId="0" applyFont="1"/>
    <xf numFmtId="165" fontId="15" fillId="0" borderId="0" xfId="0" applyFont="1" applyAlignment="1">
      <alignment horizontal="left"/>
    </xf>
    <xf numFmtId="165" fontId="16" fillId="0" borderId="0" xfId="0" quotePrefix="1" applyFont="1" applyAlignment="1">
      <alignment horizontal="left"/>
    </xf>
    <xf numFmtId="165" fontId="2" fillId="0" borderId="0" xfId="0" applyFont="1" applyBorder="1"/>
    <xf numFmtId="165" fontId="9" fillId="0" borderId="0" xfId="0" quotePrefix="1" applyFont="1" applyAlignment="1"/>
    <xf numFmtId="165" fontId="9" fillId="0" borderId="0" xfId="0" applyFont="1" applyAlignment="1"/>
    <xf numFmtId="165" fontId="6" fillId="0" borderId="0" xfId="0" quotePrefix="1" applyFont="1" applyAlignment="1"/>
    <xf numFmtId="165" fontId="8" fillId="0" borderId="0" xfId="0" applyFont="1" applyAlignment="1"/>
    <xf numFmtId="165" fontId="16" fillId="0" borderId="0" xfId="0" applyFont="1"/>
    <xf numFmtId="165" fontId="17" fillId="0" borderId="0" xfId="0" applyFont="1"/>
    <xf numFmtId="165" fontId="2" fillId="0" borderId="0" xfId="0" quotePrefix="1" applyFont="1" applyBorder="1" applyAlignment="1"/>
    <xf numFmtId="165" fontId="2" fillId="0" borderId="0" xfId="0" quotePrefix="1" applyFont="1" applyAlignment="1"/>
    <xf numFmtId="165" fontId="16" fillId="0" borderId="0" xfId="0" quotePrefix="1" applyFont="1" applyAlignment="1">
      <alignment horizontal="left" vertical="top"/>
    </xf>
    <xf numFmtId="165" fontId="5" fillId="0" borderId="1" xfId="0" applyFont="1" applyFill="1" applyBorder="1" applyAlignment="1">
      <alignment horizontal="center" vertical="center"/>
    </xf>
    <xf numFmtId="165" fontId="5" fillId="0" borderId="3" xfId="0" applyFont="1" applyFill="1" applyBorder="1" applyAlignment="1">
      <alignment horizontal="center" vertical="center"/>
    </xf>
    <xf numFmtId="165" fontId="5" fillId="0" borderId="6" xfId="0" applyFont="1" applyFill="1" applyBorder="1" applyAlignment="1">
      <alignment horizontal="center" vertical="center"/>
    </xf>
    <xf numFmtId="165" fontId="5" fillId="0" borderId="4" xfId="0" applyFont="1" applyFill="1" applyBorder="1" applyAlignment="1">
      <alignment horizontal="center" vertical="center"/>
    </xf>
    <xf numFmtId="41" fontId="7" fillId="0" borderId="7" xfId="2" applyFont="1" applyBorder="1"/>
    <xf numFmtId="165" fontId="5" fillId="0" borderId="2" xfId="0" applyFont="1" applyFill="1" applyBorder="1" applyAlignment="1">
      <alignment horizontal="center" vertical="center"/>
    </xf>
    <xf numFmtId="165" fontId="3" fillId="0" borderId="0" xfId="0" applyFont="1" applyBorder="1" applyAlignment="1">
      <alignment horizontal="center" vertical="center"/>
    </xf>
    <xf numFmtId="165" fontId="18" fillId="0" borderId="0" xfId="0" quotePrefix="1" applyFont="1" applyFill="1" applyAlignment="1">
      <alignment horizontal="center"/>
    </xf>
    <xf numFmtId="165" fontId="8" fillId="0" borderId="0" xfId="0" applyFont="1" applyAlignment="1">
      <alignment horizontal="right"/>
    </xf>
    <xf numFmtId="165" fontId="14" fillId="0" borderId="0" xfId="0" quotePrefix="1" applyFont="1" applyAlignment="1">
      <alignment horizontal="center"/>
    </xf>
    <xf numFmtId="165" fontId="5" fillId="0" borderId="4" xfId="0" quotePrefix="1" applyFont="1" applyFill="1" applyBorder="1" applyAlignment="1">
      <alignment horizontal="center" vertical="center"/>
    </xf>
    <xf numFmtId="165" fontId="5" fillId="0" borderId="7" xfId="0" applyFont="1" applyFill="1" applyBorder="1" applyAlignment="1">
      <alignment horizontal="center" vertical="center"/>
    </xf>
    <xf numFmtId="165" fontId="3" fillId="0" borderId="0" xfId="0" applyFont="1" applyAlignment="1">
      <alignment horizontal="center"/>
    </xf>
    <xf numFmtId="165" fontId="4" fillId="0" borderId="0" xfId="0" applyFont="1" applyAlignment="1">
      <alignment horizontal="center"/>
    </xf>
    <xf numFmtId="165" fontId="2" fillId="0" borderId="0" xfId="0" applyFont="1" applyFill="1" applyAlignment="1">
      <alignment horizontal="center"/>
    </xf>
    <xf numFmtId="165" fontId="6" fillId="0" borderId="0" xfId="0" applyFont="1" applyFill="1" applyBorder="1" applyAlignment="1">
      <alignment horizontal="center"/>
    </xf>
    <xf numFmtId="165" fontId="6" fillId="0" borderId="7" xfId="0" quotePrefix="1" applyFont="1" applyFill="1" applyBorder="1" applyAlignment="1">
      <alignment horizontal="center"/>
    </xf>
    <xf numFmtId="165" fontId="2" fillId="0" borderId="0" xfId="0" quotePrefix="1" applyFont="1" applyAlignment="1">
      <alignment horizontal="center"/>
    </xf>
    <xf numFmtId="165" fontId="2" fillId="0" borderId="0" xfId="0" applyFont="1" applyAlignment="1">
      <alignment horizontal="left"/>
    </xf>
    <xf numFmtId="165" fontId="5" fillId="0" borderId="0" xfId="0" applyFont="1" applyFill="1" applyAlignment="1">
      <alignment horizontal="center"/>
    </xf>
    <xf numFmtId="37" fontId="19" fillId="0" borderId="0" xfId="0" applyNumberFormat="1" applyFont="1" applyAlignment="1" applyProtection="1">
      <alignment horizontal="center"/>
    </xf>
    <xf numFmtId="165" fontId="19" fillId="0" borderId="0" xfId="0" applyFont="1" applyAlignment="1">
      <alignment horizontal="center"/>
    </xf>
    <xf numFmtId="37" fontId="19" fillId="0" borderId="0" xfId="0" applyNumberFormat="1" applyFont="1" applyProtection="1"/>
    <xf numFmtId="165" fontId="19" fillId="0" borderId="0" xfId="0" applyFont="1"/>
    <xf numFmtId="165" fontId="5" fillId="0" borderId="0" xfId="0" quotePrefix="1" applyFont="1" applyFill="1" applyAlignment="1">
      <alignment horizontal="center"/>
    </xf>
    <xf numFmtId="165" fontId="19" fillId="0" borderId="0" xfId="0" applyFont="1" applyAlignment="1">
      <alignment horizontal="left"/>
    </xf>
    <xf numFmtId="165" fontId="5" fillId="0" borderId="0" xfId="0" applyFont="1" applyFill="1" applyBorder="1" applyAlignment="1">
      <alignment horizontal="center"/>
    </xf>
    <xf numFmtId="37" fontId="19" fillId="0" borderId="0" xfId="0" applyNumberFormat="1" applyFont="1" applyBorder="1" applyAlignment="1" applyProtection="1">
      <alignment horizontal="center"/>
    </xf>
    <xf numFmtId="165" fontId="19" fillId="0" borderId="0" xfId="0" applyFont="1" applyBorder="1" applyAlignment="1">
      <alignment horizontal="center"/>
    </xf>
    <xf numFmtId="165" fontId="19" fillId="0" borderId="0" xfId="0" applyFont="1" applyBorder="1"/>
    <xf numFmtId="165" fontId="5" fillId="0" borderId="0" xfId="0" applyFont="1" applyFill="1" applyAlignment="1">
      <alignment horizontal="center" vertical="center"/>
    </xf>
    <xf numFmtId="37" fontId="19" fillId="0" borderId="0" xfId="0" applyNumberFormat="1" applyFont="1" applyFill="1" applyProtection="1"/>
    <xf numFmtId="165" fontId="19" fillId="0" borderId="0" xfId="0" applyFont="1" applyFill="1"/>
    <xf numFmtId="165" fontId="5" fillId="0" borderId="0" xfId="0" quotePrefix="1" applyFont="1" applyFill="1" applyAlignment="1">
      <alignment horizontal="center" vertical="center"/>
    </xf>
    <xf numFmtId="165" fontId="5" fillId="0" borderId="0" xfId="0" applyFont="1" applyFill="1" applyBorder="1" applyAlignment="1">
      <alignment horizontal="center" vertical="center"/>
    </xf>
    <xf numFmtId="165" fontId="5" fillId="0" borderId="0" xfId="0" quotePrefix="1" applyFont="1" applyFill="1" applyBorder="1" applyAlignment="1">
      <alignment horizontal="center" vertical="center"/>
    </xf>
    <xf numFmtId="37" fontId="19" fillId="0" borderId="0" xfId="0" applyNumberFormat="1" applyFont="1" applyAlignment="1" applyProtection="1">
      <alignment horizontal="center" vertical="center"/>
    </xf>
    <xf numFmtId="37" fontId="19" fillId="0" borderId="0" xfId="0" applyNumberFormat="1" applyFont="1" applyAlignment="1">
      <alignment horizontal="center" vertical="center"/>
    </xf>
    <xf numFmtId="37" fontId="19" fillId="0" borderId="0" xfId="0" applyNumberFormat="1" applyFont="1" applyAlignment="1" applyProtection="1">
      <alignment vertical="center"/>
    </xf>
    <xf numFmtId="165" fontId="19" fillId="0" borderId="0" xfId="0" applyFont="1" applyAlignment="1">
      <alignment vertical="center"/>
    </xf>
    <xf numFmtId="165" fontId="19" fillId="0" borderId="0" xfId="0" applyFont="1" applyAlignment="1">
      <alignment horizontal="left" vertical="center"/>
    </xf>
    <xf numFmtId="37" fontId="19" fillId="0" borderId="0" xfId="0" applyNumberFormat="1" applyFont="1" applyBorder="1" applyAlignment="1" applyProtection="1">
      <alignment horizontal="center" vertical="center"/>
    </xf>
    <xf numFmtId="37" fontId="19" fillId="0" borderId="0" xfId="0" applyNumberFormat="1" applyFont="1" applyBorder="1" applyAlignment="1">
      <alignment horizontal="center" vertical="center"/>
    </xf>
    <xf numFmtId="165" fontId="19" fillId="0" borderId="0" xfId="0" applyFont="1" applyBorder="1" applyAlignment="1">
      <alignment vertical="center"/>
    </xf>
    <xf numFmtId="37" fontId="19" fillId="0" borderId="0" xfId="0" applyNumberFormat="1" applyFont="1" applyFill="1" applyAlignment="1" applyProtection="1">
      <alignment vertical="center"/>
    </xf>
    <xf numFmtId="165" fontId="19" fillId="0" borderId="0" xfId="0" applyFont="1" applyFill="1" applyAlignment="1">
      <alignment vertical="center"/>
    </xf>
    <xf numFmtId="165" fontId="15" fillId="0" borderId="0" xfId="0" applyFont="1" applyAlignment="1">
      <alignment vertical="center"/>
    </xf>
    <xf numFmtId="165" fontId="14" fillId="0" borderId="0" xfId="0" applyFont="1" applyFill="1" applyBorder="1" applyAlignment="1">
      <alignment vertical="center"/>
    </xf>
    <xf numFmtId="165" fontId="15" fillId="0" borderId="0" xfId="0" applyFont="1" applyBorder="1" applyAlignment="1">
      <alignment vertical="center"/>
    </xf>
    <xf numFmtId="165" fontId="15" fillId="0" borderId="0" xfId="0" applyFont="1" applyBorder="1" applyAlignment="1">
      <alignment horizontal="right" vertical="center"/>
    </xf>
    <xf numFmtId="165" fontId="14" fillId="0" borderId="0" xfId="0" quotePrefix="1" applyFont="1" applyBorder="1" applyAlignment="1">
      <alignment horizontal="left" vertical="center"/>
    </xf>
    <xf numFmtId="165" fontId="2" fillId="0" borderId="0" xfId="0" quotePrefix="1" applyFont="1" applyBorder="1" applyAlignment="1">
      <alignment horizontal="left"/>
    </xf>
    <xf numFmtId="165" fontId="19" fillId="0" borderId="0" xfId="0" applyFont="1" applyBorder="1" applyAlignment="1">
      <alignment horizontal="center" vertical="center"/>
    </xf>
    <xf numFmtId="41" fontId="19" fillId="0" borderId="0" xfId="2" applyFont="1" applyBorder="1" applyAlignment="1">
      <alignment horizontal="center" vertical="center"/>
    </xf>
    <xf numFmtId="165" fontId="19" fillId="0" borderId="0" xfId="0" applyFont="1" applyAlignment="1">
      <alignment horizontal="center" vertical="center"/>
    </xf>
    <xf numFmtId="41" fontId="19" fillId="0" borderId="0" xfId="2" applyFont="1" applyBorder="1" applyAlignment="1" applyProtection="1">
      <alignment horizontal="center" vertical="center"/>
    </xf>
    <xf numFmtId="165" fontId="8" fillId="0" borderId="0" xfId="0" applyFont="1" applyAlignment="1">
      <alignment horizontal="center"/>
    </xf>
    <xf numFmtId="165" fontId="14" fillId="0" borderId="0" xfId="0" applyFont="1" applyFill="1" applyBorder="1" applyAlignment="1">
      <alignment horizontal="center" vertical="center"/>
    </xf>
    <xf numFmtId="165" fontId="2" fillId="0" borderId="0" xfId="0" applyFont="1" applyAlignment="1">
      <alignment horizontal="center"/>
    </xf>
    <xf numFmtId="165" fontId="6" fillId="0" borderId="0" xfId="0" applyFont="1" applyAlignment="1">
      <alignment horizontal="right"/>
    </xf>
    <xf numFmtId="0" fontId="6" fillId="0" borderId="0" xfId="0" quotePrefix="1" applyNumberFormat="1" applyFont="1" applyAlignment="1">
      <alignment horizontal="right"/>
    </xf>
    <xf numFmtId="165" fontId="6" fillId="0" borderId="0" xfId="0" applyFont="1" applyAlignment="1">
      <alignment horizontal="center"/>
    </xf>
    <xf numFmtId="165" fontId="20" fillId="0" borderId="0" xfId="0" quotePrefix="1" applyFont="1" applyFill="1" applyAlignment="1">
      <alignment horizontal="center" vertical="center"/>
    </xf>
    <xf numFmtId="165" fontId="8" fillId="0" borderId="0" xfId="0" applyFont="1" applyAlignment="1">
      <alignment horizontal="right"/>
    </xf>
    <xf numFmtId="165" fontId="14" fillId="0" borderId="0" xfId="0" quotePrefix="1" applyFont="1" applyAlignment="1">
      <alignment horizontal="center"/>
    </xf>
    <xf numFmtId="165" fontId="5" fillId="0" borderId="2" xfId="0" quotePrefix="1" applyFont="1" applyFill="1" applyBorder="1" applyAlignment="1">
      <alignment horizontal="center" vertical="center"/>
    </xf>
    <xf numFmtId="165" fontId="5" fillId="0" borderId="3" xfId="0" quotePrefix="1" applyFont="1" applyFill="1" applyBorder="1" applyAlignment="1">
      <alignment horizontal="center" vertical="center"/>
    </xf>
    <xf numFmtId="165" fontId="5" fillId="0" borderId="4" xfId="0" quotePrefix="1" applyFont="1" applyFill="1" applyBorder="1" applyAlignment="1">
      <alignment horizontal="center" vertical="center"/>
    </xf>
    <xf numFmtId="165" fontId="5" fillId="0" borderId="5" xfId="0" applyFont="1" applyFill="1" applyBorder="1" applyAlignment="1">
      <alignment horizontal="center" vertical="center"/>
    </xf>
    <xf numFmtId="165" fontId="5" fillId="0" borderId="6" xfId="0" applyFont="1" applyFill="1" applyBorder="1" applyAlignment="1">
      <alignment horizontal="center" vertical="center"/>
    </xf>
    <xf numFmtId="165" fontId="6" fillId="0" borderId="0" xfId="0" quotePrefix="1" applyFont="1" applyAlignment="1">
      <alignment horizontal="center"/>
    </xf>
    <xf numFmtId="165" fontId="14" fillId="0" borderId="0" xfId="0" applyFont="1" applyAlignment="1">
      <alignment horizontal="center"/>
    </xf>
    <xf numFmtId="165" fontId="5" fillId="0" borderId="1" xfId="0" quotePrefix="1" applyFont="1" applyFill="1" applyBorder="1" applyAlignment="1">
      <alignment horizontal="center" vertical="center"/>
    </xf>
    <xf numFmtId="37" fontId="16" fillId="0" borderId="0" xfId="0" applyNumberFormat="1" applyFont="1" applyBorder="1" applyAlignment="1" applyProtection="1">
      <alignment horizontal="left" wrapText="1"/>
    </xf>
    <xf numFmtId="165" fontId="14" fillId="0" borderId="0" xfId="0" quotePrefix="1" applyFont="1" applyBorder="1" applyAlignment="1">
      <alignment horizontal="center" vertical="center"/>
    </xf>
    <xf numFmtId="165" fontId="8" fillId="0" borderId="0" xfId="0" applyFont="1" applyBorder="1" applyAlignment="1">
      <alignment horizontal="right"/>
    </xf>
    <xf numFmtId="165" fontId="4" fillId="0" borderId="0" xfId="0" applyFont="1" applyBorder="1" applyAlignment="1">
      <alignment horizontal="left"/>
    </xf>
    <xf numFmtId="165" fontId="3" fillId="0" borderId="0" xfId="0" applyFont="1" applyBorder="1" applyAlignment="1">
      <alignment horizontal="center"/>
    </xf>
    <xf numFmtId="165" fontId="14" fillId="0" borderId="0" xfId="0" quotePrefix="1" applyFont="1" applyBorder="1" applyAlignment="1">
      <alignment horizontal="center"/>
    </xf>
    <xf numFmtId="165" fontId="15" fillId="0" borderId="0" xfId="0" applyFont="1" applyBorder="1"/>
    <xf numFmtId="165" fontId="15" fillId="0" borderId="0" xfId="0" applyFont="1" applyBorder="1" applyAlignment="1">
      <alignment horizontal="left"/>
    </xf>
    <xf numFmtId="165" fontId="14" fillId="0" borderId="0" xfId="0" quotePrefix="1" applyFont="1" applyBorder="1" applyAlignment="1">
      <alignment horizontal="center"/>
    </xf>
    <xf numFmtId="0" fontId="6" fillId="0" borderId="0" xfId="0" quotePrefix="1" applyNumberFormat="1" applyFont="1" applyBorder="1" applyAlignment="1">
      <alignment horizontal="right"/>
    </xf>
    <xf numFmtId="165" fontId="5" fillId="0" borderId="0" xfId="0" applyFont="1" applyFill="1" applyBorder="1" applyAlignment="1">
      <alignment horizontal="center" vertical="center"/>
    </xf>
    <xf numFmtId="165" fontId="5" fillId="0" borderId="0" xfId="0" quotePrefix="1" applyFont="1" applyFill="1" applyBorder="1" applyAlignment="1">
      <alignment horizontal="center" vertical="center"/>
    </xf>
    <xf numFmtId="165" fontId="4" fillId="0" borderId="0" xfId="0" applyFont="1" applyBorder="1" applyAlignment="1">
      <alignment horizontal="center" vertical="center"/>
    </xf>
    <xf numFmtId="165" fontId="2" fillId="0" borderId="0" xfId="0" applyFont="1" applyFill="1" applyBorder="1" applyAlignment="1">
      <alignment horizontal="center"/>
    </xf>
    <xf numFmtId="165" fontId="10" fillId="0" borderId="0" xfId="0" applyFont="1" applyBorder="1"/>
    <xf numFmtId="37" fontId="10" fillId="0" borderId="0" xfId="0" applyNumberFormat="1" applyFont="1" applyBorder="1" applyProtection="1"/>
    <xf numFmtId="165" fontId="20" fillId="0" borderId="0" xfId="0" quotePrefix="1" applyFont="1" applyFill="1" applyBorder="1" applyAlignment="1">
      <alignment horizontal="center" vertical="center"/>
    </xf>
    <xf numFmtId="165" fontId="18" fillId="0" borderId="0" xfId="0" quotePrefix="1" applyFont="1" applyFill="1" applyBorder="1" applyAlignment="1">
      <alignment horizontal="center"/>
    </xf>
    <xf numFmtId="37" fontId="19" fillId="0" borderId="0" xfId="0" applyNumberFormat="1" applyFont="1" applyBorder="1" applyProtection="1"/>
    <xf numFmtId="165" fontId="5" fillId="0" borderId="0" xfId="0" quotePrefix="1" applyFont="1" applyFill="1" applyBorder="1" applyAlignment="1">
      <alignment horizontal="center"/>
    </xf>
    <xf numFmtId="165" fontId="19" fillId="0" borderId="0" xfId="0" applyFont="1" applyBorder="1" applyAlignment="1">
      <alignment horizontal="left"/>
    </xf>
    <xf numFmtId="37" fontId="19" fillId="0" borderId="0" xfId="0" applyNumberFormat="1" applyFont="1" applyFill="1" applyBorder="1" applyProtection="1"/>
    <xf numFmtId="165" fontId="19" fillId="0" borderId="0" xfId="0" applyFont="1" applyFill="1" applyBorder="1"/>
    <xf numFmtId="165" fontId="6" fillId="0" borderId="0" xfId="0" quotePrefix="1" applyFont="1" applyFill="1" applyBorder="1" applyAlignment="1">
      <alignment horizontal="center"/>
    </xf>
    <xf numFmtId="41" fontId="7" fillId="0" borderId="0" xfId="2" applyFont="1" applyBorder="1" applyAlignment="1" applyProtection="1">
      <alignment horizontal="right"/>
    </xf>
    <xf numFmtId="41" fontId="7" fillId="0" borderId="0" xfId="2" applyFont="1" applyBorder="1" applyAlignment="1">
      <alignment horizontal="right"/>
    </xf>
    <xf numFmtId="37" fontId="3" fillId="0" borderId="0" xfId="0" applyNumberFormat="1" applyFont="1" applyBorder="1" applyProtection="1"/>
    <xf numFmtId="37" fontId="4" fillId="0" borderId="0" xfId="0" applyNumberFormat="1" applyFont="1" applyBorder="1" applyProtection="1"/>
    <xf numFmtId="165" fontId="2" fillId="0" borderId="0" xfId="0" applyFont="1" applyBorder="1" applyAlignment="1">
      <alignment horizontal="right"/>
    </xf>
    <xf numFmtId="165" fontId="3" fillId="0" borderId="0" xfId="0" applyFont="1" applyBorder="1" applyAlignment="1">
      <alignment horizontal="right"/>
    </xf>
    <xf numFmtId="165" fontId="2" fillId="0" borderId="0" xfId="0" quotePrefix="1" applyFont="1" applyBorder="1" applyAlignment="1">
      <alignment horizontal="center"/>
    </xf>
    <xf numFmtId="165" fontId="16" fillId="0" borderId="0" xfId="0" quotePrefix="1" applyFont="1" applyBorder="1" applyAlignment="1">
      <alignment horizontal="left"/>
    </xf>
    <xf numFmtId="165" fontId="4" fillId="0" borderId="0" xfId="0" applyFont="1" applyBorder="1" applyAlignment="1">
      <alignment horizontal="center"/>
    </xf>
    <xf numFmtId="165" fontId="2" fillId="0" borderId="0" xfId="0" applyFont="1" applyBorder="1" applyAlignment="1">
      <alignment horizontal="left"/>
    </xf>
    <xf numFmtId="165" fontId="6" fillId="0" borderId="0" xfId="0" applyFont="1" applyBorder="1" applyAlignment="1">
      <alignment horizontal="center"/>
    </xf>
  </cellXfs>
  <cellStyles count="3">
    <cellStyle name="Comma [0]" xfId="2" builtinId="6"/>
    <cellStyle name="Comma [0] 2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964474</xdr:colOff>
      <xdr:row>13</xdr:row>
      <xdr:rowOff>214311</xdr:rowOff>
    </xdr:from>
    <xdr:to>
      <xdr:col>8</xdr:col>
      <xdr:colOff>1000123</xdr:colOff>
      <xdr:row>42</xdr:row>
      <xdr:rowOff>119062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474" y="3762374"/>
          <a:ext cx="9441587" cy="6810376"/>
        </a:xfrm>
        <a:prstGeom prst="rect">
          <a:avLst/>
        </a:prstGeom>
      </xdr:spPr>
    </xdr:pic>
    <xdr:clientData/>
  </xdr:twoCellAnchor>
  <xdr:twoCellAnchor>
    <xdr:from>
      <xdr:col>1</xdr:col>
      <xdr:colOff>261938</xdr:colOff>
      <xdr:row>7</xdr:row>
      <xdr:rowOff>95249</xdr:rowOff>
    </xdr:from>
    <xdr:to>
      <xdr:col>7</xdr:col>
      <xdr:colOff>642937</xdr:colOff>
      <xdr:row>11</xdr:row>
      <xdr:rowOff>23811</xdr:rowOff>
    </xdr:to>
    <xdr:sp macro="" textlink="">
      <xdr:nvSpPr>
        <xdr:cNvPr id="6" name="Text Box 1"/>
        <xdr:cNvSpPr txBox="1"/>
      </xdr:nvSpPr>
      <xdr:spPr>
        <a:xfrm>
          <a:off x="1833563" y="2047874"/>
          <a:ext cx="7096124" cy="10477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6000" b="1">
              <a:effectLst/>
              <a:ea typeface="Calibri" panose="020F0502020204030204" pitchFamily="34" charset="0"/>
              <a:cs typeface="Arial" panose="020B0604020202020204" pitchFamily="34" charset="0"/>
            </a:rPr>
            <a:t>10. EDUCATION</a:t>
          </a:r>
          <a:endParaRPr lang="en-US" sz="20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H7191"/>
  <sheetViews>
    <sheetView showGridLines="0" tabSelected="1" view="pageBreakPreview" zoomScale="40" zoomScaleNormal="75" zoomScaleSheetLayoutView="40" workbookViewId="0">
      <selection activeCell="S19" sqref="S19"/>
    </sheetView>
  </sheetViews>
  <sheetFormatPr defaultColWidth="9.625" defaultRowHeight="12.75" x14ac:dyDescent="0.2"/>
  <cols>
    <col min="1" max="1" width="20.625" style="56" customWidth="1"/>
    <col min="2" max="10" width="14.625" style="1" customWidth="1"/>
    <col min="11" max="13" width="10.625" style="1" customWidth="1"/>
    <col min="14" max="15" width="12.625" style="1" customWidth="1"/>
    <col min="16" max="16" width="1.625" style="1" customWidth="1"/>
    <col min="17" max="17" width="12.625" style="1" customWidth="1"/>
    <col min="18" max="18" width="1.625" style="1" customWidth="1"/>
    <col min="19" max="19" width="12.625" style="1" customWidth="1"/>
    <col min="20" max="20" width="3.625" style="1" customWidth="1"/>
    <col min="21" max="21" width="12.625" style="1" customWidth="1"/>
    <col min="22" max="22" width="3.625" style="1" customWidth="1"/>
    <col min="23" max="23" width="12.625" style="1" customWidth="1"/>
    <col min="24" max="24" width="3.625" style="1" customWidth="1"/>
    <col min="25" max="25" width="12.625" style="1" customWidth="1"/>
    <col min="26" max="26" width="3.625" style="1" customWidth="1"/>
    <col min="27" max="27" width="12.625" style="1" customWidth="1"/>
    <col min="28" max="28" width="3.625" style="1" customWidth="1"/>
    <col min="29" max="29" width="12.625" style="1" customWidth="1"/>
    <col min="30" max="30" width="3.625" style="1" customWidth="1"/>
    <col min="31" max="31" width="12.625" style="1" customWidth="1"/>
    <col min="32" max="32" width="3.625" style="1" customWidth="1"/>
    <col min="33" max="33" width="12.625" style="1" customWidth="1"/>
    <col min="34" max="34" width="3.625" style="1" customWidth="1"/>
    <col min="35" max="35" width="12.625" style="1" customWidth="1"/>
    <col min="36" max="16384" width="9.625" style="1"/>
  </cols>
  <sheetData>
    <row r="1" spans="1:19" s="16" customFormat="1" ht="20.100000000000001" customHeight="1" x14ac:dyDescent="0.3">
      <c r="A1" s="118"/>
      <c r="B1" s="118"/>
      <c r="C1" s="118"/>
      <c r="D1" s="118"/>
      <c r="E1" s="118"/>
      <c r="F1" s="118"/>
      <c r="G1" s="118"/>
      <c r="H1" s="118"/>
      <c r="I1" s="118"/>
      <c r="J1" s="118"/>
      <c r="S1" s="119"/>
    </row>
    <row r="2" spans="1:19" s="16" customFormat="1" ht="20.100000000000001" customHeight="1" x14ac:dyDescent="0.25">
      <c r="A2" s="120"/>
      <c r="B2" s="20"/>
      <c r="C2" s="20"/>
      <c r="D2" s="20"/>
      <c r="E2" s="20"/>
      <c r="F2" s="20"/>
      <c r="G2" s="20"/>
      <c r="H2" s="20"/>
      <c r="I2" s="20"/>
      <c r="J2" s="20"/>
    </row>
    <row r="3" spans="1:19" s="122" customFormat="1" ht="24.95" customHeight="1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S3" s="123"/>
    </row>
    <row r="4" spans="1:19" s="122" customFormat="1" ht="24.95" customHeight="1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S4" s="123"/>
    </row>
    <row r="5" spans="1:19" s="122" customFormat="1" ht="20.100000000000001" customHeight="1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S5" s="123"/>
    </row>
    <row r="6" spans="1:19" s="16" customFormat="1" ht="20.100000000000001" customHeight="1" x14ac:dyDescent="0.3">
      <c r="A6" s="120"/>
      <c r="B6" s="20"/>
      <c r="C6" s="20"/>
      <c r="D6" s="20"/>
      <c r="E6" s="20"/>
      <c r="F6" s="20"/>
      <c r="G6" s="20"/>
      <c r="H6" s="20"/>
      <c r="I6" s="20"/>
      <c r="J6" s="125"/>
      <c r="K6" s="20"/>
    </row>
    <row r="7" spans="1:19" s="128" customFormat="1" ht="30" customHeight="1" x14ac:dyDescent="0.15">
      <c r="A7" s="126"/>
      <c r="B7" s="127"/>
      <c r="C7" s="127"/>
      <c r="D7" s="127"/>
      <c r="E7" s="127"/>
      <c r="F7" s="127"/>
      <c r="G7" s="127"/>
      <c r="H7" s="127"/>
      <c r="I7" s="127"/>
      <c r="J7" s="127"/>
      <c r="K7" s="49"/>
    </row>
    <row r="8" spans="1:19" s="128" customFormat="1" ht="30" customHeight="1" x14ac:dyDescent="0.15">
      <c r="A8" s="126"/>
      <c r="B8" s="77"/>
      <c r="C8" s="77"/>
      <c r="D8" s="77"/>
      <c r="E8" s="77"/>
      <c r="F8" s="77"/>
      <c r="G8" s="77"/>
      <c r="H8" s="77"/>
      <c r="I8" s="77"/>
      <c r="J8" s="77"/>
      <c r="K8" s="49"/>
    </row>
    <row r="9" spans="1:19" s="16" customFormat="1" ht="15" customHeight="1" x14ac:dyDescent="0.3">
      <c r="A9" s="129"/>
      <c r="B9" s="130"/>
      <c r="C9" s="130"/>
      <c r="D9" s="131"/>
      <c r="E9" s="130"/>
      <c r="F9" s="130"/>
      <c r="G9" s="130"/>
      <c r="H9" s="130"/>
      <c r="I9" s="130"/>
      <c r="J9" s="131"/>
      <c r="K9" s="20"/>
    </row>
    <row r="10" spans="1:19" s="91" customFormat="1" ht="24.95" customHeight="1" x14ac:dyDescent="0.15">
      <c r="A10" s="132"/>
      <c r="B10" s="132"/>
      <c r="C10" s="132"/>
      <c r="D10" s="132"/>
      <c r="E10" s="132"/>
      <c r="F10" s="132"/>
      <c r="G10" s="132"/>
      <c r="H10" s="132"/>
      <c r="I10" s="132"/>
      <c r="J10" s="132"/>
    </row>
    <row r="11" spans="1:19" s="16" customFormat="1" ht="18" customHeight="1" x14ac:dyDescent="0.35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20"/>
    </row>
    <row r="12" spans="1:19" s="72" customFormat="1" ht="20.100000000000001" customHeight="1" x14ac:dyDescent="0.35">
      <c r="A12" s="69"/>
      <c r="B12" s="70"/>
      <c r="C12" s="70"/>
      <c r="D12" s="70"/>
      <c r="E12" s="70"/>
      <c r="F12" s="70"/>
      <c r="G12" s="71"/>
      <c r="H12" s="70"/>
      <c r="I12" s="70"/>
      <c r="J12" s="70"/>
      <c r="K12" s="134"/>
    </row>
    <row r="13" spans="1:19" s="72" customFormat="1" ht="20.100000000000001" customHeight="1" x14ac:dyDescent="0.35">
      <c r="A13" s="69"/>
      <c r="B13" s="70"/>
      <c r="C13" s="70"/>
      <c r="D13" s="70"/>
      <c r="E13" s="70"/>
      <c r="F13" s="70"/>
      <c r="G13" s="71"/>
      <c r="H13" s="70"/>
      <c r="I13" s="70"/>
      <c r="J13" s="70"/>
      <c r="K13" s="134"/>
    </row>
    <row r="14" spans="1:19" s="72" customFormat="1" ht="20.100000000000001" customHeight="1" x14ac:dyDescent="0.35">
      <c r="A14" s="135"/>
      <c r="B14" s="70"/>
      <c r="C14" s="70"/>
      <c r="D14" s="70"/>
      <c r="E14" s="70"/>
      <c r="F14" s="70"/>
      <c r="G14" s="71"/>
      <c r="H14" s="70"/>
      <c r="I14" s="70"/>
      <c r="J14" s="70"/>
      <c r="K14" s="134"/>
    </row>
    <row r="15" spans="1:19" s="72" customFormat="1" ht="20.100000000000001" customHeight="1" x14ac:dyDescent="0.35">
      <c r="A15" s="135"/>
      <c r="B15" s="70"/>
      <c r="C15" s="70"/>
      <c r="D15" s="70"/>
      <c r="E15" s="70"/>
      <c r="F15" s="70"/>
      <c r="G15" s="71"/>
      <c r="H15" s="70"/>
      <c r="I15" s="70"/>
      <c r="J15" s="70"/>
      <c r="K15" s="134"/>
    </row>
    <row r="16" spans="1:19" s="72" customFormat="1" ht="20.100000000000001" customHeight="1" x14ac:dyDescent="0.35">
      <c r="A16" s="135"/>
      <c r="B16" s="70"/>
      <c r="C16" s="70"/>
      <c r="D16" s="70"/>
      <c r="E16" s="70"/>
      <c r="F16" s="70"/>
      <c r="G16" s="71"/>
      <c r="H16" s="70"/>
      <c r="I16" s="70"/>
      <c r="J16" s="70"/>
      <c r="K16" s="134"/>
    </row>
    <row r="17" spans="1:11" s="72" customFormat="1" ht="20.100000000000001" customHeight="1" x14ac:dyDescent="0.35">
      <c r="A17" s="69"/>
      <c r="B17" s="70"/>
      <c r="C17" s="70"/>
      <c r="D17" s="70"/>
      <c r="E17" s="70"/>
      <c r="F17" s="70"/>
      <c r="G17" s="71"/>
      <c r="H17" s="70"/>
      <c r="I17" s="70"/>
      <c r="J17" s="70"/>
      <c r="K17" s="134"/>
    </row>
    <row r="18" spans="1:11" s="72" customFormat="1" ht="20.100000000000001" customHeight="1" x14ac:dyDescent="0.35">
      <c r="A18" s="69"/>
      <c r="B18" s="70"/>
      <c r="C18" s="70"/>
      <c r="D18" s="70"/>
      <c r="E18" s="70"/>
      <c r="F18" s="70"/>
      <c r="G18" s="71"/>
      <c r="H18" s="70"/>
      <c r="I18" s="70"/>
      <c r="J18" s="70"/>
      <c r="K18" s="134"/>
    </row>
    <row r="19" spans="1:11" s="72" customFormat="1" ht="20.100000000000001" customHeight="1" x14ac:dyDescent="0.35">
      <c r="A19" s="69"/>
      <c r="B19" s="70"/>
      <c r="C19" s="70"/>
      <c r="D19" s="70"/>
      <c r="E19" s="70"/>
      <c r="F19" s="70"/>
      <c r="G19" s="71"/>
      <c r="H19" s="70"/>
      <c r="I19" s="70"/>
      <c r="J19" s="70"/>
      <c r="K19" s="134"/>
    </row>
    <row r="20" spans="1:11" s="72" customFormat="1" ht="20.100000000000001" customHeight="1" x14ac:dyDescent="0.35">
      <c r="A20" s="69"/>
      <c r="B20" s="70"/>
      <c r="C20" s="70"/>
      <c r="D20" s="70"/>
      <c r="E20" s="70"/>
      <c r="F20" s="70"/>
      <c r="G20" s="71"/>
      <c r="H20" s="70"/>
      <c r="I20" s="70"/>
      <c r="J20" s="70"/>
      <c r="K20" s="134"/>
    </row>
    <row r="21" spans="1:11" s="72" customFormat="1" ht="20.100000000000001" customHeight="1" x14ac:dyDescent="0.35">
      <c r="A21" s="69"/>
      <c r="B21" s="70"/>
      <c r="C21" s="70"/>
      <c r="D21" s="70"/>
      <c r="E21" s="70"/>
      <c r="F21" s="70"/>
      <c r="G21" s="71"/>
      <c r="H21" s="70"/>
      <c r="I21" s="70"/>
      <c r="J21" s="70"/>
      <c r="K21" s="134"/>
    </row>
    <row r="22" spans="1:11" s="72" customFormat="1" ht="20.100000000000001" customHeight="1" x14ac:dyDescent="0.35">
      <c r="A22" s="69"/>
      <c r="B22" s="70"/>
      <c r="C22" s="70"/>
      <c r="D22" s="70"/>
      <c r="E22" s="70"/>
      <c r="F22" s="70"/>
      <c r="G22" s="71"/>
      <c r="H22" s="70"/>
      <c r="I22" s="70"/>
      <c r="J22" s="70"/>
      <c r="K22" s="134"/>
    </row>
    <row r="23" spans="1:11" s="72" customFormat="1" ht="20.100000000000001" customHeight="1" x14ac:dyDescent="0.35">
      <c r="A23" s="69"/>
      <c r="B23" s="70"/>
      <c r="C23" s="70"/>
      <c r="D23" s="70"/>
      <c r="E23" s="70"/>
      <c r="F23" s="70"/>
      <c r="G23" s="71"/>
      <c r="H23" s="70"/>
      <c r="I23" s="70"/>
      <c r="J23" s="70"/>
      <c r="K23" s="134"/>
    </row>
    <row r="24" spans="1:11" s="72" customFormat="1" ht="20.100000000000001" customHeight="1" x14ac:dyDescent="0.35">
      <c r="A24" s="69"/>
      <c r="B24" s="70"/>
      <c r="C24" s="70"/>
      <c r="D24" s="70"/>
      <c r="E24" s="70"/>
      <c r="F24" s="70"/>
      <c r="G24" s="71"/>
      <c r="H24" s="70"/>
      <c r="I24" s="70"/>
      <c r="J24" s="70"/>
      <c r="K24" s="134"/>
    </row>
    <row r="25" spans="1:11" s="72" customFormat="1" ht="20.100000000000001" customHeight="1" x14ac:dyDescent="0.35">
      <c r="A25" s="69"/>
      <c r="B25" s="70"/>
      <c r="C25" s="70"/>
      <c r="D25" s="70"/>
      <c r="E25" s="70"/>
      <c r="F25" s="70"/>
      <c r="G25" s="71"/>
      <c r="H25" s="70"/>
      <c r="I25" s="70"/>
      <c r="J25" s="70"/>
      <c r="K25" s="134"/>
    </row>
    <row r="26" spans="1:11" s="72" customFormat="1" ht="20.100000000000001" customHeight="1" x14ac:dyDescent="0.35">
      <c r="A26" s="69"/>
      <c r="B26" s="70"/>
      <c r="C26" s="70"/>
      <c r="D26" s="70"/>
      <c r="E26" s="70"/>
      <c r="F26" s="70"/>
      <c r="G26" s="71"/>
      <c r="H26" s="70"/>
      <c r="I26" s="70"/>
      <c r="J26" s="70"/>
      <c r="K26" s="134"/>
    </row>
    <row r="27" spans="1:11" s="72" customFormat="1" ht="20.100000000000001" customHeight="1" x14ac:dyDescent="0.35">
      <c r="A27" s="69"/>
      <c r="B27" s="70"/>
      <c r="C27" s="70"/>
      <c r="D27" s="70"/>
      <c r="E27" s="70"/>
      <c r="F27" s="70"/>
      <c r="G27" s="71"/>
      <c r="H27" s="70"/>
      <c r="I27" s="70"/>
      <c r="J27" s="70"/>
      <c r="K27" s="134"/>
    </row>
    <row r="28" spans="1:11" s="72" customFormat="1" ht="20.100000000000001" customHeight="1" x14ac:dyDescent="0.35">
      <c r="A28" s="69"/>
      <c r="B28" s="70"/>
      <c r="C28" s="70"/>
      <c r="D28" s="70"/>
      <c r="E28" s="70"/>
      <c r="F28" s="70"/>
      <c r="G28" s="71"/>
      <c r="H28" s="70"/>
      <c r="I28" s="70"/>
      <c r="J28" s="70"/>
      <c r="K28" s="134"/>
    </row>
    <row r="29" spans="1:11" s="72" customFormat="1" ht="20.100000000000001" customHeight="1" x14ac:dyDescent="0.35">
      <c r="A29" s="69"/>
      <c r="B29" s="70"/>
      <c r="C29" s="70"/>
      <c r="D29" s="70"/>
      <c r="E29" s="70"/>
      <c r="F29" s="70"/>
      <c r="G29" s="71"/>
      <c r="H29" s="70"/>
      <c r="I29" s="70"/>
      <c r="J29" s="70"/>
      <c r="K29" s="134"/>
    </row>
    <row r="30" spans="1:11" s="72" customFormat="1" ht="20.100000000000001" customHeight="1" x14ac:dyDescent="0.35">
      <c r="A30" s="69"/>
      <c r="B30" s="70"/>
      <c r="C30" s="70"/>
      <c r="D30" s="70"/>
      <c r="E30" s="70"/>
      <c r="F30" s="70"/>
      <c r="G30" s="71"/>
      <c r="H30" s="70"/>
      <c r="I30" s="70"/>
      <c r="J30" s="70"/>
      <c r="K30" s="134"/>
    </row>
    <row r="31" spans="1:11" s="72" customFormat="1" ht="20.100000000000001" customHeight="1" x14ac:dyDescent="0.35">
      <c r="A31" s="69"/>
      <c r="B31" s="70"/>
      <c r="C31" s="70"/>
      <c r="D31" s="70"/>
      <c r="E31" s="70"/>
      <c r="F31" s="70"/>
      <c r="G31" s="71"/>
      <c r="H31" s="70"/>
      <c r="I31" s="70"/>
      <c r="J31" s="70"/>
      <c r="K31" s="134"/>
    </row>
    <row r="32" spans="1:11" s="72" customFormat="1" ht="20.100000000000001" customHeight="1" x14ac:dyDescent="0.35">
      <c r="A32" s="69"/>
      <c r="B32" s="70"/>
      <c r="C32" s="70"/>
      <c r="D32" s="70"/>
      <c r="E32" s="70"/>
      <c r="F32" s="70"/>
      <c r="G32" s="71"/>
      <c r="H32" s="70"/>
      <c r="I32" s="70"/>
      <c r="J32" s="70"/>
      <c r="K32" s="134"/>
    </row>
    <row r="33" spans="1:34" s="72" customFormat="1" ht="20.100000000000001" customHeight="1" x14ac:dyDescent="0.35">
      <c r="A33" s="69"/>
      <c r="B33" s="70"/>
      <c r="C33" s="70"/>
      <c r="D33" s="70"/>
      <c r="E33" s="70"/>
      <c r="F33" s="70"/>
      <c r="G33" s="71"/>
      <c r="H33" s="70"/>
      <c r="I33" s="70"/>
      <c r="J33" s="70"/>
      <c r="K33" s="134"/>
      <c r="L33" s="134"/>
      <c r="AH33" s="136"/>
    </row>
    <row r="34" spans="1:34" s="72" customFormat="1" ht="20.100000000000001" customHeight="1" x14ac:dyDescent="0.35">
      <c r="A34" s="69"/>
      <c r="B34" s="70"/>
      <c r="C34" s="70"/>
      <c r="D34" s="70"/>
      <c r="E34" s="70"/>
      <c r="F34" s="70"/>
      <c r="G34" s="71"/>
      <c r="H34" s="70"/>
      <c r="I34" s="70"/>
      <c r="J34" s="70"/>
      <c r="K34" s="134"/>
      <c r="L34" s="134"/>
    </row>
    <row r="35" spans="1:34" s="72" customFormat="1" ht="20.100000000000001" customHeight="1" x14ac:dyDescent="0.35">
      <c r="A35" s="69"/>
      <c r="B35" s="70"/>
      <c r="C35" s="70"/>
      <c r="D35" s="70"/>
      <c r="E35" s="70"/>
      <c r="F35" s="70"/>
      <c r="G35" s="71"/>
      <c r="H35" s="70"/>
      <c r="I35" s="70"/>
      <c r="J35" s="70"/>
      <c r="K35" s="134"/>
      <c r="L35" s="134"/>
    </row>
    <row r="36" spans="1:34" s="72" customFormat="1" ht="20.100000000000001" customHeight="1" x14ac:dyDescent="0.35">
      <c r="A36" s="69"/>
      <c r="B36" s="70"/>
      <c r="C36" s="70"/>
      <c r="D36" s="70"/>
      <c r="E36" s="70"/>
      <c r="F36" s="70"/>
      <c r="G36" s="71"/>
      <c r="H36" s="70"/>
      <c r="I36" s="70"/>
      <c r="J36" s="70"/>
    </row>
    <row r="37" spans="1:34" s="72" customFormat="1" ht="20.100000000000001" customHeight="1" x14ac:dyDescent="0.35">
      <c r="A37" s="77"/>
      <c r="B37" s="70"/>
      <c r="C37" s="70"/>
      <c r="D37" s="70"/>
      <c r="E37" s="70"/>
      <c r="F37" s="70"/>
      <c r="G37" s="70"/>
      <c r="H37" s="70"/>
      <c r="I37" s="70"/>
      <c r="J37" s="70"/>
      <c r="K37" s="134"/>
    </row>
    <row r="38" spans="1:34" s="138" customFormat="1" ht="20.100000000000001" customHeight="1" x14ac:dyDescent="0.35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137"/>
    </row>
    <row r="39" spans="1:34" s="72" customFormat="1" ht="20.100000000000001" customHeight="1" x14ac:dyDescent="0.35">
      <c r="A39" s="77"/>
      <c r="B39" s="70"/>
      <c r="C39" s="70"/>
      <c r="D39" s="70"/>
      <c r="E39" s="70"/>
      <c r="F39" s="70"/>
      <c r="G39" s="70"/>
      <c r="H39" s="70"/>
      <c r="I39" s="70"/>
      <c r="J39" s="70"/>
      <c r="K39" s="134"/>
    </row>
    <row r="40" spans="1:34" s="72" customFormat="1" ht="20.100000000000001" customHeight="1" x14ac:dyDescent="0.35">
      <c r="A40" s="77"/>
      <c r="B40" s="70"/>
      <c r="C40" s="70"/>
      <c r="D40" s="70"/>
      <c r="E40" s="70"/>
      <c r="F40" s="70"/>
      <c r="G40" s="70"/>
      <c r="H40" s="70"/>
      <c r="I40" s="70"/>
      <c r="J40" s="70"/>
      <c r="K40" s="134"/>
    </row>
    <row r="41" spans="1:34" s="72" customFormat="1" ht="20.100000000000001" customHeight="1" x14ac:dyDescent="0.35">
      <c r="A41" s="77"/>
      <c r="B41" s="70"/>
      <c r="C41" s="70"/>
      <c r="D41" s="70"/>
      <c r="E41" s="70"/>
      <c r="F41" s="70"/>
      <c r="G41" s="70"/>
      <c r="H41" s="70"/>
      <c r="I41" s="70"/>
      <c r="J41" s="70"/>
      <c r="K41" s="134"/>
    </row>
    <row r="42" spans="1:34" s="72" customFormat="1" ht="20.100000000000001" customHeight="1" x14ac:dyDescent="0.35">
      <c r="A42" s="78"/>
      <c r="B42" s="70"/>
      <c r="C42" s="70"/>
      <c r="D42" s="70"/>
      <c r="E42" s="70"/>
      <c r="F42" s="70"/>
      <c r="G42" s="70"/>
      <c r="H42" s="70"/>
      <c r="I42" s="70"/>
      <c r="J42" s="70"/>
      <c r="K42" s="134"/>
    </row>
    <row r="43" spans="1:34" s="72" customFormat="1" ht="20.100000000000001" customHeight="1" x14ac:dyDescent="0.35">
      <c r="A43" s="77"/>
      <c r="B43" s="70"/>
      <c r="C43" s="70"/>
      <c r="D43" s="70"/>
      <c r="E43" s="70"/>
      <c r="F43" s="70"/>
      <c r="G43" s="70"/>
      <c r="H43" s="70"/>
      <c r="I43" s="70"/>
      <c r="J43" s="70"/>
      <c r="K43" s="134"/>
    </row>
    <row r="44" spans="1:34" s="72" customFormat="1" ht="20.100000000000001" customHeight="1" x14ac:dyDescent="0.35">
      <c r="A44" s="77"/>
      <c r="B44" s="70"/>
      <c r="C44" s="70"/>
      <c r="D44" s="70"/>
      <c r="E44" s="70"/>
      <c r="F44" s="70"/>
      <c r="G44" s="70"/>
      <c r="H44" s="70"/>
      <c r="I44" s="70"/>
      <c r="J44" s="70"/>
      <c r="K44" s="134"/>
    </row>
    <row r="45" spans="1:34" s="72" customFormat="1" ht="20.100000000000001" customHeight="1" x14ac:dyDescent="0.35">
      <c r="A45" s="77"/>
      <c r="B45" s="70"/>
      <c r="C45" s="70"/>
      <c r="D45" s="70"/>
      <c r="E45" s="70"/>
      <c r="F45" s="70"/>
      <c r="G45" s="70"/>
      <c r="H45" s="70"/>
      <c r="I45" s="70"/>
      <c r="J45" s="70"/>
      <c r="K45" s="134"/>
    </row>
    <row r="46" spans="1:34" s="72" customFormat="1" ht="20.100000000000001" customHeight="1" x14ac:dyDescent="0.35">
      <c r="A46" s="77"/>
      <c r="B46" s="70"/>
      <c r="C46" s="70"/>
      <c r="D46" s="70"/>
      <c r="E46" s="70"/>
      <c r="F46" s="70"/>
      <c r="G46" s="70"/>
      <c r="H46" s="70"/>
      <c r="I46" s="70"/>
      <c r="J46" s="70"/>
      <c r="K46" s="134"/>
    </row>
    <row r="47" spans="1:34" s="72" customFormat="1" ht="20.100000000000001" customHeight="1" x14ac:dyDescent="0.35">
      <c r="A47" s="77"/>
      <c r="B47" s="70"/>
      <c r="C47" s="70"/>
      <c r="D47" s="70"/>
      <c r="E47" s="70"/>
      <c r="F47" s="70"/>
      <c r="G47" s="70"/>
      <c r="H47" s="70"/>
      <c r="I47" s="70"/>
      <c r="J47" s="70"/>
      <c r="K47" s="134"/>
    </row>
    <row r="48" spans="1:34" s="72" customFormat="1" ht="20.100000000000001" customHeight="1" x14ac:dyDescent="0.35">
      <c r="A48" s="77"/>
      <c r="B48" s="70"/>
      <c r="C48" s="70"/>
      <c r="D48" s="70"/>
      <c r="E48" s="70"/>
      <c r="F48" s="70"/>
      <c r="G48" s="70"/>
      <c r="H48" s="70"/>
      <c r="I48" s="70"/>
      <c r="J48" s="70"/>
      <c r="K48" s="134"/>
    </row>
    <row r="49" spans="1:34" s="72" customFormat="1" ht="20.100000000000001" customHeight="1" x14ac:dyDescent="0.35">
      <c r="A49" s="77"/>
      <c r="B49" s="70"/>
      <c r="C49" s="70"/>
      <c r="D49" s="70"/>
      <c r="E49" s="70"/>
      <c r="F49" s="70"/>
      <c r="G49" s="70"/>
      <c r="H49" s="70"/>
      <c r="I49" s="70"/>
      <c r="J49" s="70"/>
      <c r="K49" s="134"/>
    </row>
    <row r="50" spans="1:34" s="138" customFormat="1" ht="20.100000000000001" customHeight="1" x14ac:dyDescent="0.35">
      <c r="A50" s="77"/>
      <c r="B50" s="70"/>
      <c r="C50" s="70"/>
      <c r="D50" s="70"/>
      <c r="E50" s="70"/>
      <c r="F50" s="70"/>
      <c r="G50" s="70"/>
      <c r="H50" s="70"/>
      <c r="I50" s="70"/>
      <c r="J50" s="70"/>
      <c r="K50" s="137"/>
    </row>
    <row r="51" spans="1:34" s="72" customFormat="1" ht="20.100000000000001" customHeight="1" x14ac:dyDescent="0.35">
      <c r="A51" s="77"/>
      <c r="B51" s="70"/>
      <c r="C51" s="70"/>
      <c r="D51" s="70"/>
      <c r="E51" s="70"/>
      <c r="F51" s="70"/>
      <c r="G51" s="70"/>
      <c r="H51" s="70"/>
      <c r="I51" s="70"/>
      <c r="J51" s="70"/>
      <c r="K51" s="134"/>
    </row>
    <row r="52" spans="1:34" s="72" customFormat="1" ht="20.100000000000001" customHeight="1" x14ac:dyDescent="0.35">
      <c r="A52" s="77"/>
      <c r="B52" s="70"/>
      <c r="C52" s="70"/>
      <c r="D52" s="70"/>
      <c r="E52" s="70"/>
      <c r="F52" s="70"/>
      <c r="G52" s="70"/>
      <c r="H52" s="70"/>
      <c r="I52" s="70"/>
      <c r="J52" s="70"/>
    </row>
    <row r="53" spans="1:34" s="72" customFormat="1" ht="20.100000000000001" customHeight="1" x14ac:dyDescent="0.35">
      <c r="A53" s="77"/>
      <c r="B53" s="70"/>
      <c r="C53" s="70"/>
      <c r="D53" s="70"/>
      <c r="E53" s="70"/>
      <c r="F53" s="70"/>
      <c r="G53" s="70"/>
      <c r="H53" s="70"/>
      <c r="I53" s="70"/>
      <c r="J53" s="70"/>
      <c r="K53" s="134"/>
    </row>
    <row r="54" spans="1:34" s="72" customFormat="1" ht="20.100000000000001" customHeight="1" x14ac:dyDescent="0.35">
      <c r="A54" s="77"/>
      <c r="B54" s="70"/>
      <c r="C54" s="70"/>
      <c r="D54" s="70"/>
      <c r="E54" s="70"/>
      <c r="F54" s="70"/>
      <c r="G54" s="70"/>
      <c r="H54" s="70"/>
      <c r="I54" s="70"/>
      <c r="J54" s="70"/>
    </row>
    <row r="55" spans="1:34" s="72" customFormat="1" ht="20.100000000000001" customHeight="1" x14ac:dyDescent="0.35">
      <c r="A55" s="77"/>
      <c r="B55" s="70"/>
      <c r="C55" s="70"/>
      <c r="D55" s="70"/>
      <c r="E55" s="70"/>
      <c r="F55" s="70"/>
      <c r="G55" s="70"/>
      <c r="H55" s="70"/>
      <c r="I55" s="70"/>
      <c r="J55" s="70"/>
      <c r="K55" s="134"/>
    </row>
    <row r="56" spans="1:34" s="72" customFormat="1" ht="20.100000000000001" customHeight="1" x14ac:dyDescent="0.35">
      <c r="A56" s="77"/>
      <c r="B56" s="70"/>
      <c r="C56" s="70"/>
      <c r="D56" s="70"/>
      <c r="E56" s="70"/>
      <c r="F56" s="70"/>
      <c r="G56" s="70"/>
      <c r="H56" s="70"/>
      <c r="I56" s="70"/>
      <c r="J56" s="70"/>
      <c r="K56" s="134"/>
    </row>
    <row r="57" spans="1:34" s="72" customFormat="1" ht="20.100000000000001" customHeight="1" x14ac:dyDescent="0.35">
      <c r="A57" s="77"/>
      <c r="B57" s="70"/>
      <c r="C57" s="70"/>
      <c r="D57" s="70"/>
      <c r="E57" s="70"/>
      <c r="F57" s="70"/>
      <c r="G57" s="70"/>
      <c r="H57" s="70"/>
      <c r="I57" s="70"/>
      <c r="J57" s="70"/>
      <c r="K57" s="134"/>
    </row>
    <row r="58" spans="1:34" s="72" customFormat="1" ht="20.100000000000001" customHeight="1" x14ac:dyDescent="0.35">
      <c r="A58" s="77"/>
      <c r="B58" s="70"/>
      <c r="C58" s="70"/>
      <c r="D58" s="70"/>
      <c r="E58" s="70"/>
      <c r="F58" s="70"/>
      <c r="G58" s="70"/>
      <c r="H58" s="70"/>
      <c r="I58" s="70"/>
      <c r="J58" s="70"/>
      <c r="K58" s="134"/>
      <c r="L58" s="134"/>
      <c r="AH58" s="136"/>
    </row>
    <row r="59" spans="1:34" s="72" customFormat="1" ht="20.100000000000001" customHeight="1" x14ac:dyDescent="0.35">
      <c r="A59" s="77"/>
      <c r="B59" s="70"/>
      <c r="C59" s="70"/>
      <c r="D59" s="70"/>
      <c r="E59" s="70"/>
      <c r="F59" s="70"/>
      <c r="G59" s="70"/>
      <c r="H59" s="70"/>
      <c r="I59" s="70"/>
      <c r="J59" s="70"/>
      <c r="K59" s="134"/>
      <c r="L59" s="134"/>
    </row>
    <row r="60" spans="1:34" s="72" customFormat="1" ht="20.100000000000001" customHeight="1" x14ac:dyDescent="0.35">
      <c r="A60" s="77"/>
      <c r="B60" s="70"/>
      <c r="C60" s="70"/>
      <c r="D60" s="70"/>
      <c r="E60" s="70"/>
      <c r="F60" s="70"/>
      <c r="G60" s="70"/>
      <c r="H60" s="70"/>
      <c r="I60" s="70"/>
      <c r="J60" s="70"/>
      <c r="K60" s="134"/>
      <c r="L60" s="134"/>
    </row>
    <row r="61" spans="1:34" s="72" customFormat="1" ht="20.100000000000001" customHeight="1" x14ac:dyDescent="0.35">
      <c r="A61" s="78"/>
      <c r="B61" s="70"/>
      <c r="C61" s="70"/>
      <c r="D61" s="70"/>
      <c r="E61" s="70"/>
      <c r="F61" s="70"/>
      <c r="G61" s="70"/>
      <c r="H61" s="70"/>
      <c r="I61" s="70"/>
      <c r="J61" s="70"/>
      <c r="K61" s="134"/>
      <c r="L61" s="134"/>
    </row>
    <row r="62" spans="1:34" s="16" customFormat="1" ht="18" customHeight="1" x14ac:dyDescent="0.3">
      <c r="A62" s="139"/>
      <c r="B62" s="140"/>
      <c r="C62" s="140"/>
      <c r="D62" s="140"/>
      <c r="E62" s="140"/>
      <c r="F62" s="140"/>
      <c r="G62" s="141"/>
      <c r="H62" s="140"/>
      <c r="I62" s="141"/>
      <c r="J62" s="140"/>
      <c r="K62" s="142"/>
      <c r="L62" s="143"/>
    </row>
    <row r="63" spans="1:34" s="16" customFormat="1" ht="15" customHeight="1" x14ac:dyDescent="0.25">
      <c r="A63" s="94"/>
      <c r="B63" s="144"/>
      <c r="C63" s="144"/>
      <c r="D63" s="144"/>
      <c r="E63" s="144"/>
      <c r="F63" s="144"/>
      <c r="G63" s="144"/>
      <c r="H63" s="144"/>
      <c r="I63" s="144"/>
      <c r="K63" s="20"/>
    </row>
    <row r="64" spans="1:34" s="16" customFormat="1" ht="15" customHeight="1" x14ac:dyDescent="0.25">
      <c r="A64" s="94"/>
      <c r="B64" s="145"/>
      <c r="C64" s="145"/>
      <c r="D64" s="145"/>
      <c r="E64" s="144"/>
      <c r="F64" s="144"/>
      <c r="G64" s="144"/>
      <c r="H64" s="144"/>
      <c r="I64" s="144"/>
      <c r="J64" s="144"/>
      <c r="K64" s="20"/>
    </row>
    <row r="65" spans="1:11" s="16" customFormat="1" ht="15" customHeight="1" x14ac:dyDescent="0.25">
      <c r="A65" s="94"/>
      <c r="B65" s="20"/>
      <c r="C65" s="20"/>
      <c r="D65" s="20"/>
      <c r="E65" s="33"/>
      <c r="F65" s="33"/>
      <c r="G65" s="33"/>
      <c r="H65" s="33"/>
      <c r="I65" s="33"/>
      <c r="J65" s="144"/>
      <c r="K65" s="20"/>
    </row>
    <row r="66" spans="1:11" s="16" customFormat="1" ht="20.100000000000001" customHeight="1" x14ac:dyDescent="0.25">
      <c r="A66" s="146"/>
      <c r="B66" s="20"/>
      <c r="C66" s="20"/>
      <c r="D66" s="20"/>
      <c r="E66" s="33"/>
      <c r="F66" s="33"/>
      <c r="G66" s="33"/>
      <c r="H66" s="33"/>
      <c r="I66" s="33"/>
      <c r="J66" s="144"/>
      <c r="K66" s="20"/>
    </row>
    <row r="67" spans="1:11" s="16" customFormat="1" ht="15" customHeight="1" x14ac:dyDescent="0.25">
      <c r="A67" s="147"/>
      <c r="B67" s="20"/>
      <c r="C67" s="20"/>
      <c r="D67" s="20"/>
      <c r="E67" s="33"/>
      <c r="F67" s="33"/>
      <c r="G67" s="33"/>
      <c r="H67" s="33"/>
      <c r="I67" s="33"/>
      <c r="J67" s="144"/>
      <c r="K67" s="20"/>
    </row>
    <row r="68" spans="1:11" s="16" customFormat="1" ht="15" customHeight="1" x14ac:dyDescent="0.25">
      <c r="A68" s="147"/>
      <c r="B68" s="20"/>
      <c r="C68" s="20"/>
      <c r="D68" s="20"/>
      <c r="E68" s="33"/>
      <c r="F68" s="33"/>
      <c r="G68" s="33"/>
      <c r="H68" s="33"/>
      <c r="I68" s="33"/>
      <c r="J68" s="33"/>
      <c r="K68" s="20"/>
    </row>
    <row r="69" spans="1:11" s="16" customFormat="1" ht="15" customHeight="1" x14ac:dyDescent="0.25">
      <c r="A69" s="147"/>
      <c r="B69" s="33"/>
      <c r="C69" s="33"/>
      <c r="D69" s="33"/>
      <c r="E69" s="20"/>
      <c r="F69" s="33"/>
      <c r="G69" s="33"/>
      <c r="H69" s="33"/>
      <c r="I69" s="33"/>
      <c r="K69" s="20"/>
    </row>
    <row r="70" spans="1:11" s="16" customFormat="1" ht="15" customHeight="1" x14ac:dyDescent="0.25">
      <c r="A70" s="148"/>
      <c r="B70" s="20"/>
      <c r="C70" s="20"/>
      <c r="D70" s="144"/>
      <c r="E70" s="149"/>
      <c r="G70" s="20"/>
      <c r="H70" s="20"/>
      <c r="I70" s="20"/>
      <c r="J70" s="144"/>
      <c r="K70" s="20"/>
    </row>
    <row r="71" spans="1:11" s="16" customFormat="1" ht="15" customHeight="1" x14ac:dyDescent="0.25">
      <c r="A71" s="148"/>
      <c r="B71" s="20"/>
      <c r="C71" s="20"/>
      <c r="D71" s="20"/>
      <c r="E71" s="33"/>
      <c r="G71" s="20"/>
      <c r="H71" s="20"/>
      <c r="I71" s="20"/>
      <c r="J71" s="144"/>
      <c r="K71" s="20"/>
    </row>
    <row r="72" spans="1:11" s="16" customFormat="1" ht="20.100000000000001" customHeight="1" x14ac:dyDescent="0.25">
      <c r="A72" s="148"/>
      <c r="B72" s="20"/>
      <c r="C72" s="20"/>
      <c r="D72" s="20"/>
      <c r="E72" s="20"/>
      <c r="F72" s="20"/>
      <c r="G72" s="20"/>
      <c r="H72" s="20"/>
      <c r="I72" s="20"/>
      <c r="J72" s="20"/>
      <c r="K72" s="20"/>
    </row>
    <row r="73" spans="1:11" s="16" customFormat="1" ht="20.100000000000001" customHeight="1" x14ac:dyDescent="0.3">
      <c r="A73" s="150"/>
      <c r="B73" s="150"/>
      <c r="C73" s="150"/>
      <c r="D73" s="150"/>
      <c r="E73" s="150"/>
      <c r="F73" s="150"/>
      <c r="G73" s="150"/>
      <c r="H73" s="150"/>
      <c r="I73" s="150"/>
      <c r="J73" s="150"/>
    </row>
    <row r="74" spans="1:11" s="16" customFormat="1" x14ac:dyDescent="0.2">
      <c r="A74" s="148"/>
    </row>
    <row r="75" spans="1:11" s="16" customFormat="1" x14ac:dyDescent="0.2">
      <c r="A75" s="148"/>
    </row>
    <row r="76" spans="1:11" s="16" customFormat="1" x14ac:dyDescent="0.2">
      <c r="A76" s="148"/>
    </row>
    <row r="77" spans="1:11" s="16" customFormat="1" x14ac:dyDescent="0.2">
      <c r="A77" s="148"/>
    </row>
    <row r="78" spans="1:11" s="16" customFormat="1" x14ac:dyDescent="0.2">
      <c r="A78" s="148"/>
    </row>
    <row r="79" spans="1:11" s="16" customFormat="1" x14ac:dyDescent="0.2">
      <c r="A79" s="148"/>
    </row>
    <row r="80" spans="1:11" s="16" customFormat="1" x14ac:dyDescent="0.2">
      <c r="A80" s="148"/>
    </row>
    <row r="81" spans="1:1" s="16" customFormat="1" x14ac:dyDescent="0.2">
      <c r="A81" s="148"/>
    </row>
    <row r="82" spans="1:1" s="16" customFormat="1" x14ac:dyDescent="0.2">
      <c r="A82" s="148"/>
    </row>
    <row r="83" spans="1:1" s="16" customFormat="1" x14ac:dyDescent="0.2">
      <c r="A83" s="148"/>
    </row>
    <row r="84" spans="1:1" s="16" customFormat="1" x14ac:dyDescent="0.2">
      <c r="A84" s="148"/>
    </row>
    <row r="85" spans="1:1" s="16" customFormat="1" x14ac:dyDescent="0.2">
      <c r="A85" s="148"/>
    </row>
    <row r="86" spans="1:1" s="16" customFormat="1" x14ac:dyDescent="0.2">
      <c r="A86" s="148"/>
    </row>
    <row r="87" spans="1:1" s="16" customFormat="1" x14ac:dyDescent="0.2">
      <c r="A87" s="148"/>
    </row>
    <row r="88" spans="1:1" s="16" customFormat="1" x14ac:dyDescent="0.2">
      <c r="A88" s="148"/>
    </row>
    <row r="89" spans="1:1" s="16" customFormat="1" x14ac:dyDescent="0.2">
      <c r="A89" s="148"/>
    </row>
    <row r="90" spans="1:1" s="16" customFormat="1" x14ac:dyDescent="0.2">
      <c r="A90" s="148"/>
    </row>
    <row r="91" spans="1:1" s="16" customFormat="1" x14ac:dyDescent="0.2">
      <c r="A91" s="148"/>
    </row>
    <row r="92" spans="1:1" s="16" customFormat="1" x14ac:dyDescent="0.2">
      <c r="A92" s="148"/>
    </row>
    <row r="93" spans="1:1" s="16" customFormat="1" x14ac:dyDescent="0.2">
      <c r="A93" s="148"/>
    </row>
    <row r="94" spans="1:1" s="16" customFormat="1" x14ac:dyDescent="0.2">
      <c r="A94" s="148"/>
    </row>
    <row r="95" spans="1:1" s="16" customFormat="1" x14ac:dyDescent="0.2">
      <c r="A95" s="148"/>
    </row>
    <row r="96" spans="1:1" s="16" customFormat="1" x14ac:dyDescent="0.2">
      <c r="A96" s="148"/>
    </row>
    <row r="97" spans="1:1" s="16" customFormat="1" x14ac:dyDescent="0.2">
      <c r="A97" s="148"/>
    </row>
    <row r="98" spans="1:1" s="16" customFormat="1" x14ac:dyDescent="0.2">
      <c r="A98" s="148"/>
    </row>
    <row r="99" spans="1:1" s="16" customFormat="1" x14ac:dyDescent="0.2">
      <c r="A99" s="148"/>
    </row>
    <row r="100" spans="1:1" s="16" customFormat="1" x14ac:dyDescent="0.2">
      <c r="A100" s="148"/>
    </row>
    <row r="101" spans="1:1" s="16" customFormat="1" x14ac:dyDescent="0.2">
      <c r="A101" s="148"/>
    </row>
    <row r="102" spans="1:1" s="16" customFormat="1" x14ac:dyDescent="0.2">
      <c r="A102" s="148"/>
    </row>
    <row r="103" spans="1:1" s="16" customFormat="1" x14ac:dyDescent="0.2">
      <c r="A103" s="148"/>
    </row>
    <row r="104" spans="1:1" s="16" customFormat="1" x14ac:dyDescent="0.2">
      <c r="A104" s="148"/>
    </row>
    <row r="105" spans="1:1" s="16" customFormat="1" x14ac:dyDescent="0.2">
      <c r="A105" s="148"/>
    </row>
    <row r="106" spans="1:1" s="16" customFormat="1" x14ac:dyDescent="0.2">
      <c r="A106" s="148"/>
    </row>
    <row r="107" spans="1:1" s="16" customFormat="1" x14ac:dyDescent="0.2">
      <c r="A107" s="148"/>
    </row>
    <row r="108" spans="1:1" s="16" customFormat="1" x14ac:dyDescent="0.2">
      <c r="A108" s="148"/>
    </row>
    <row r="109" spans="1:1" s="16" customFormat="1" x14ac:dyDescent="0.2">
      <c r="A109" s="148"/>
    </row>
    <row r="110" spans="1:1" s="16" customFormat="1" x14ac:dyDescent="0.2">
      <c r="A110" s="148"/>
    </row>
    <row r="111" spans="1:1" s="16" customFormat="1" x14ac:dyDescent="0.2">
      <c r="A111" s="148"/>
    </row>
    <row r="112" spans="1:1" s="16" customFormat="1" x14ac:dyDescent="0.2">
      <c r="A112" s="148"/>
    </row>
    <row r="113" spans="1:1" s="16" customFormat="1" x14ac:dyDescent="0.2">
      <c r="A113" s="148"/>
    </row>
    <row r="114" spans="1:1" s="16" customFormat="1" x14ac:dyDescent="0.2">
      <c r="A114" s="148"/>
    </row>
    <row r="115" spans="1:1" s="16" customFormat="1" x14ac:dyDescent="0.2">
      <c r="A115" s="148"/>
    </row>
    <row r="116" spans="1:1" s="16" customFormat="1" x14ac:dyDescent="0.2">
      <c r="A116" s="148"/>
    </row>
    <row r="117" spans="1:1" s="16" customFormat="1" x14ac:dyDescent="0.2">
      <c r="A117" s="148"/>
    </row>
    <row r="118" spans="1:1" s="16" customFormat="1" x14ac:dyDescent="0.2">
      <c r="A118" s="148"/>
    </row>
    <row r="119" spans="1:1" s="16" customFormat="1" x14ac:dyDescent="0.2">
      <c r="A119" s="148"/>
    </row>
    <row r="120" spans="1:1" s="16" customFormat="1" x14ac:dyDescent="0.2">
      <c r="A120" s="148"/>
    </row>
    <row r="121" spans="1:1" s="16" customFormat="1" x14ac:dyDescent="0.2">
      <c r="A121" s="148"/>
    </row>
    <row r="122" spans="1:1" s="16" customFormat="1" x14ac:dyDescent="0.2">
      <c r="A122" s="148"/>
    </row>
    <row r="123" spans="1:1" s="16" customFormat="1" x14ac:dyDescent="0.2">
      <c r="A123" s="148"/>
    </row>
    <row r="124" spans="1:1" s="16" customFormat="1" x14ac:dyDescent="0.2">
      <c r="A124" s="148"/>
    </row>
    <row r="125" spans="1:1" s="16" customFormat="1" x14ac:dyDescent="0.2">
      <c r="A125" s="148"/>
    </row>
    <row r="126" spans="1:1" s="16" customFormat="1" x14ac:dyDescent="0.2">
      <c r="A126" s="148"/>
    </row>
    <row r="127" spans="1:1" s="16" customFormat="1" x14ac:dyDescent="0.2">
      <c r="A127" s="148"/>
    </row>
    <row r="128" spans="1:1" s="16" customFormat="1" x14ac:dyDescent="0.2">
      <c r="A128" s="148"/>
    </row>
    <row r="129" spans="1:1" s="16" customFormat="1" x14ac:dyDescent="0.2">
      <c r="A129" s="148"/>
    </row>
    <row r="130" spans="1:1" s="16" customFormat="1" x14ac:dyDescent="0.2">
      <c r="A130" s="148"/>
    </row>
    <row r="131" spans="1:1" s="16" customFormat="1" x14ac:dyDescent="0.2">
      <c r="A131" s="148"/>
    </row>
    <row r="132" spans="1:1" s="16" customFormat="1" x14ac:dyDescent="0.2">
      <c r="A132" s="148"/>
    </row>
    <row r="133" spans="1:1" s="16" customFormat="1" x14ac:dyDescent="0.2">
      <c r="A133" s="148"/>
    </row>
    <row r="134" spans="1:1" s="16" customFormat="1" x14ac:dyDescent="0.2">
      <c r="A134" s="148"/>
    </row>
    <row r="135" spans="1:1" s="16" customFormat="1" x14ac:dyDescent="0.2">
      <c r="A135" s="148"/>
    </row>
    <row r="136" spans="1:1" s="16" customFormat="1" x14ac:dyDescent="0.2">
      <c r="A136" s="148"/>
    </row>
    <row r="137" spans="1:1" s="16" customFormat="1" x14ac:dyDescent="0.2">
      <c r="A137" s="148"/>
    </row>
    <row r="138" spans="1:1" s="16" customFormat="1" x14ac:dyDescent="0.2">
      <c r="A138" s="148"/>
    </row>
    <row r="139" spans="1:1" s="16" customFormat="1" x14ac:dyDescent="0.2">
      <c r="A139" s="148"/>
    </row>
    <row r="140" spans="1:1" s="16" customFormat="1" x14ac:dyDescent="0.2">
      <c r="A140" s="148"/>
    </row>
    <row r="141" spans="1:1" s="16" customFormat="1" x14ac:dyDescent="0.2">
      <c r="A141" s="148"/>
    </row>
    <row r="142" spans="1:1" s="16" customFormat="1" x14ac:dyDescent="0.2">
      <c r="A142" s="148"/>
    </row>
    <row r="143" spans="1:1" s="16" customFormat="1" x14ac:dyDescent="0.2">
      <c r="A143" s="148"/>
    </row>
    <row r="144" spans="1:1" s="16" customFormat="1" x14ac:dyDescent="0.2">
      <c r="A144" s="148"/>
    </row>
    <row r="145" spans="1:1" s="16" customFormat="1" x14ac:dyDescent="0.2">
      <c r="A145" s="148"/>
    </row>
    <row r="146" spans="1:1" s="16" customFormat="1" x14ac:dyDescent="0.2">
      <c r="A146" s="148"/>
    </row>
    <row r="147" spans="1:1" s="16" customFormat="1" x14ac:dyDescent="0.2">
      <c r="A147" s="148"/>
    </row>
    <row r="148" spans="1:1" s="16" customFormat="1" x14ac:dyDescent="0.2">
      <c r="A148" s="148"/>
    </row>
    <row r="149" spans="1:1" s="16" customFormat="1" x14ac:dyDescent="0.2">
      <c r="A149" s="148"/>
    </row>
    <row r="150" spans="1:1" s="16" customFormat="1" x14ac:dyDescent="0.2">
      <c r="A150" s="148"/>
    </row>
    <row r="151" spans="1:1" s="16" customFormat="1" x14ac:dyDescent="0.2">
      <c r="A151" s="148"/>
    </row>
    <row r="152" spans="1:1" s="16" customFormat="1" x14ac:dyDescent="0.2">
      <c r="A152" s="148"/>
    </row>
    <row r="153" spans="1:1" s="16" customFormat="1" x14ac:dyDescent="0.2">
      <c r="A153" s="148"/>
    </row>
    <row r="154" spans="1:1" s="16" customFormat="1" x14ac:dyDescent="0.2">
      <c r="A154" s="148"/>
    </row>
    <row r="155" spans="1:1" s="16" customFormat="1" x14ac:dyDescent="0.2">
      <c r="A155" s="148"/>
    </row>
    <row r="156" spans="1:1" s="16" customFormat="1" x14ac:dyDescent="0.2">
      <c r="A156" s="148"/>
    </row>
    <row r="157" spans="1:1" s="16" customFormat="1" x14ac:dyDescent="0.2">
      <c r="A157" s="148"/>
    </row>
    <row r="158" spans="1:1" s="16" customFormat="1" x14ac:dyDescent="0.2">
      <c r="A158" s="148"/>
    </row>
    <row r="159" spans="1:1" s="16" customFormat="1" x14ac:dyDescent="0.2">
      <c r="A159" s="148"/>
    </row>
    <row r="160" spans="1:1" s="16" customFormat="1" x14ac:dyDescent="0.2">
      <c r="A160" s="148"/>
    </row>
    <row r="161" spans="1:1" s="16" customFormat="1" x14ac:dyDescent="0.2">
      <c r="A161" s="148"/>
    </row>
    <row r="162" spans="1:1" s="16" customFormat="1" x14ac:dyDescent="0.2">
      <c r="A162" s="148"/>
    </row>
    <row r="163" spans="1:1" s="16" customFormat="1" x14ac:dyDescent="0.2">
      <c r="A163" s="148"/>
    </row>
    <row r="164" spans="1:1" s="16" customFormat="1" x14ac:dyDescent="0.2">
      <c r="A164" s="148"/>
    </row>
    <row r="165" spans="1:1" s="16" customFormat="1" x14ac:dyDescent="0.2">
      <c r="A165" s="148"/>
    </row>
    <row r="166" spans="1:1" s="16" customFormat="1" x14ac:dyDescent="0.2">
      <c r="A166" s="148"/>
    </row>
    <row r="167" spans="1:1" s="16" customFormat="1" x14ac:dyDescent="0.2">
      <c r="A167" s="148"/>
    </row>
    <row r="168" spans="1:1" s="16" customFormat="1" x14ac:dyDescent="0.2">
      <c r="A168" s="148"/>
    </row>
    <row r="169" spans="1:1" s="16" customFormat="1" x14ac:dyDescent="0.2">
      <c r="A169" s="148"/>
    </row>
    <row r="170" spans="1:1" s="16" customFormat="1" x14ac:dyDescent="0.2">
      <c r="A170" s="148"/>
    </row>
    <row r="171" spans="1:1" s="16" customFormat="1" x14ac:dyDescent="0.2">
      <c r="A171" s="148"/>
    </row>
    <row r="172" spans="1:1" s="16" customFormat="1" x14ac:dyDescent="0.2">
      <c r="A172" s="148"/>
    </row>
    <row r="173" spans="1:1" s="16" customFormat="1" x14ac:dyDescent="0.2">
      <c r="A173" s="148"/>
    </row>
    <row r="174" spans="1:1" s="16" customFormat="1" x14ac:dyDescent="0.2">
      <c r="A174" s="148"/>
    </row>
    <row r="175" spans="1:1" s="16" customFormat="1" x14ac:dyDescent="0.2">
      <c r="A175" s="148"/>
    </row>
    <row r="176" spans="1:1" s="16" customFormat="1" x14ac:dyDescent="0.2">
      <c r="A176" s="148"/>
    </row>
    <row r="177" spans="1:1" s="16" customFormat="1" x14ac:dyDescent="0.2">
      <c r="A177" s="148"/>
    </row>
    <row r="178" spans="1:1" s="16" customFormat="1" x14ac:dyDescent="0.2">
      <c r="A178" s="148"/>
    </row>
    <row r="179" spans="1:1" s="16" customFormat="1" x14ac:dyDescent="0.2">
      <c r="A179" s="148"/>
    </row>
    <row r="180" spans="1:1" s="16" customFormat="1" x14ac:dyDescent="0.2">
      <c r="A180" s="148"/>
    </row>
    <row r="181" spans="1:1" s="16" customFormat="1" x14ac:dyDescent="0.2">
      <c r="A181" s="148"/>
    </row>
    <row r="182" spans="1:1" s="16" customFormat="1" x14ac:dyDescent="0.2">
      <c r="A182" s="148"/>
    </row>
    <row r="183" spans="1:1" s="16" customFormat="1" x14ac:dyDescent="0.2">
      <c r="A183" s="148"/>
    </row>
    <row r="184" spans="1:1" s="16" customFormat="1" x14ac:dyDescent="0.2">
      <c r="A184" s="148"/>
    </row>
    <row r="185" spans="1:1" s="16" customFormat="1" x14ac:dyDescent="0.2">
      <c r="A185" s="148"/>
    </row>
    <row r="186" spans="1:1" s="16" customFormat="1" x14ac:dyDescent="0.2">
      <c r="A186" s="148"/>
    </row>
    <row r="187" spans="1:1" s="16" customFormat="1" x14ac:dyDescent="0.2">
      <c r="A187" s="148"/>
    </row>
    <row r="188" spans="1:1" s="16" customFormat="1" x14ac:dyDescent="0.2">
      <c r="A188" s="148"/>
    </row>
    <row r="189" spans="1:1" s="16" customFormat="1" x14ac:dyDescent="0.2">
      <c r="A189" s="148"/>
    </row>
    <row r="190" spans="1:1" s="16" customFormat="1" x14ac:dyDescent="0.2">
      <c r="A190" s="148"/>
    </row>
    <row r="191" spans="1:1" s="16" customFormat="1" x14ac:dyDescent="0.2">
      <c r="A191" s="148"/>
    </row>
    <row r="192" spans="1:1" s="16" customFormat="1" x14ac:dyDescent="0.2">
      <c r="A192" s="148"/>
    </row>
    <row r="193" spans="1:1" s="16" customFormat="1" x14ac:dyDescent="0.2">
      <c r="A193" s="148"/>
    </row>
    <row r="194" spans="1:1" s="16" customFormat="1" x14ac:dyDescent="0.2">
      <c r="A194" s="148"/>
    </row>
    <row r="195" spans="1:1" s="16" customFormat="1" x14ac:dyDescent="0.2">
      <c r="A195" s="148"/>
    </row>
    <row r="196" spans="1:1" s="16" customFormat="1" x14ac:dyDescent="0.2">
      <c r="A196" s="148"/>
    </row>
    <row r="197" spans="1:1" s="16" customFormat="1" x14ac:dyDescent="0.2">
      <c r="A197" s="148"/>
    </row>
    <row r="198" spans="1:1" s="16" customFormat="1" x14ac:dyDescent="0.2">
      <c r="A198" s="148"/>
    </row>
    <row r="199" spans="1:1" s="16" customFormat="1" x14ac:dyDescent="0.2">
      <c r="A199" s="148"/>
    </row>
    <row r="200" spans="1:1" s="16" customFormat="1" x14ac:dyDescent="0.2">
      <c r="A200" s="148"/>
    </row>
    <row r="201" spans="1:1" s="16" customFormat="1" x14ac:dyDescent="0.2">
      <c r="A201" s="148"/>
    </row>
    <row r="202" spans="1:1" s="16" customFormat="1" x14ac:dyDescent="0.2">
      <c r="A202" s="148"/>
    </row>
    <row r="203" spans="1:1" s="16" customFormat="1" x14ac:dyDescent="0.2">
      <c r="A203" s="148"/>
    </row>
    <row r="204" spans="1:1" s="16" customFormat="1" x14ac:dyDescent="0.2">
      <c r="A204" s="148"/>
    </row>
    <row r="205" spans="1:1" s="16" customFormat="1" x14ac:dyDescent="0.2">
      <c r="A205" s="148"/>
    </row>
    <row r="206" spans="1:1" s="16" customFormat="1" x14ac:dyDescent="0.2">
      <c r="A206" s="148"/>
    </row>
    <row r="207" spans="1:1" s="16" customFormat="1" x14ac:dyDescent="0.2">
      <c r="A207" s="148"/>
    </row>
    <row r="208" spans="1:1" s="16" customFormat="1" x14ac:dyDescent="0.2">
      <c r="A208" s="148"/>
    </row>
    <row r="209" spans="1:1" s="16" customFormat="1" x14ac:dyDescent="0.2">
      <c r="A209" s="148"/>
    </row>
    <row r="210" spans="1:1" s="16" customFormat="1" x14ac:dyDescent="0.2">
      <c r="A210" s="148"/>
    </row>
    <row r="7188" spans="1:1" x14ac:dyDescent="0.2">
      <c r="A7188" s="56" t="s">
        <v>35</v>
      </c>
    </row>
    <row r="7189" spans="1:1" x14ac:dyDescent="0.2">
      <c r="A7189" s="56" t="s">
        <v>36</v>
      </c>
    </row>
    <row r="7190" spans="1:1" x14ac:dyDescent="0.2">
      <c r="A7190" s="56" t="s">
        <v>37</v>
      </c>
    </row>
    <row r="7191" spans="1:1" x14ac:dyDescent="0.2">
      <c r="A7191" s="56" t="s">
        <v>38</v>
      </c>
    </row>
  </sheetData>
  <mergeCells count="9">
    <mergeCell ref="A10:J10"/>
    <mergeCell ref="A73:J73"/>
    <mergeCell ref="A1:J1"/>
    <mergeCell ref="A3:J3"/>
    <mergeCell ref="A4:J4"/>
    <mergeCell ref="A7:A8"/>
    <mergeCell ref="B7:D7"/>
    <mergeCell ref="E7:G7"/>
    <mergeCell ref="H7:J7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H7191"/>
  <sheetViews>
    <sheetView showGridLines="0" view="pageBreakPreview" zoomScale="75" zoomScaleNormal="75" zoomScaleSheetLayoutView="75" workbookViewId="0">
      <selection activeCell="J6" sqref="J6"/>
    </sheetView>
  </sheetViews>
  <sheetFormatPr defaultColWidth="9.625" defaultRowHeight="12.75" x14ac:dyDescent="0.2"/>
  <cols>
    <col min="1" max="1" width="20.625" style="56" customWidth="1"/>
    <col min="2" max="10" width="14.625" style="1" customWidth="1"/>
    <col min="11" max="13" width="10.625" style="1" customWidth="1"/>
    <col min="14" max="15" width="12.625" style="1" customWidth="1"/>
    <col min="16" max="16" width="1.625" style="1" customWidth="1"/>
    <col min="17" max="17" width="12.625" style="1" customWidth="1"/>
    <col min="18" max="18" width="1.625" style="1" customWidth="1"/>
    <col min="19" max="19" width="12.625" style="1" customWidth="1"/>
    <col min="20" max="20" width="3.625" style="1" customWidth="1"/>
    <col min="21" max="21" width="12.625" style="1" customWidth="1"/>
    <col min="22" max="22" width="3.625" style="1" customWidth="1"/>
    <col min="23" max="23" width="12.625" style="1" customWidth="1"/>
    <col min="24" max="24" width="3.625" style="1" customWidth="1"/>
    <col min="25" max="25" width="12.625" style="1" customWidth="1"/>
    <col min="26" max="26" width="3.625" style="1" customWidth="1"/>
    <col min="27" max="27" width="12.625" style="1" customWidth="1"/>
    <col min="28" max="28" width="3.625" style="1" customWidth="1"/>
    <col min="29" max="29" width="12.625" style="1" customWidth="1"/>
    <col min="30" max="30" width="3.625" style="1" customWidth="1"/>
    <col min="31" max="31" width="12.625" style="1" customWidth="1"/>
    <col min="32" max="32" width="3.625" style="1" customWidth="1"/>
    <col min="33" max="33" width="12.625" style="1" customWidth="1"/>
    <col min="34" max="34" width="3.625" style="1" customWidth="1"/>
    <col min="35" max="35" width="12.625" style="1" customWidth="1"/>
    <col min="36" max="16384" width="9.625" style="1"/>
  </cols>
  <sheetData>
    <row r="1" spans="1:19" ht="20.100000000000001" customHeight="1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  <c r="S1" s="3" t="s">
        <v>0</v>
      </c>
    </row>
    <row r="2" spans="1:19" ht="20.100000000000001" customHeight="1" x14ac:dyDescent="0.25">
      <c r="A2" s="55"/>
      <c r="B2" s="2"/>
      <c r="C2" s="2"/>
      <c r="D2" s="2"/>
      <c r="E2" s="2"/>
      <c r="F2" s="2"/>
      <c r="G2" s="2"/>
      <c r="H2" s="2"/>
      <c r="I2" s="2"/>
      <c r="J2" s="2"/>
    </row>
    <row r="3" spans="1:19" s="30" customFormat="1" ht="24.95" customHeight="1" x14ac:dyDescent="0.35">
      <c r="A3" s="107" t="s">
        <v>94</v>
      </c>
      <c r="B3" s="107"/>
      <c r="C3" s="107"/>
      <c r="D3" s="107"/>
      <c r="E3" s="107"/>
      <c r="F3" s="107"/>
      <c r="G3" s="107"/>
      <c r="H3" s="107"/>
      <c r="I3" s="107"/>
      <c r="J3" s="107"/>
      <c r="S3" s="31" t="s">
        <v>0</v>
      </c>
    </row>
    <row r="4" spans="1:19" s="30" customFormat="1" ht="24.95" customHeight="1" x14ac:dyDescent="0.35">
      <c r="A4" s="107" t="s">
        <v>95</v>
      </c>
      <c r="B4" s="107"/>
      <c r="C4" s="107"/>
      <c r="D4" s="107"/>
      <c r="E4" s="107"/>
      <c r="F4" s="107"/>
      <c r="G4" s="107"/>
      <c r="H4" s="107"/>
      <c r="I4" s="107"/>
      <c r="J4" s="107"/>
      <c r="S4" s="31"/>
    </row>
    <row r="5" spans="1:19" s="30" customFormat="1" ht="20.100000000000001" customHeight="1" x14ac:dyDescent="0.35">
      <c r="A5" s="52"/>
      <c r="B5" s="52"/>
      <c r="C5" s="52"/>
      <c r="D5" s="52"/>
      <c r="E5" s="52"/>
      <c r="F5" s="52"/>
      <c r="G5" s="52"/>
      <c r="H5" s="52"/>
      <c r="I5" s="52"/>
      <c r="J5" s="52"/>
      <c r="S5" s="31"/>
    </row>
    <row r="6" spans="1:19" ht="20.100000000000001" customHeight="1" x14ac:dyDescent="0.3">
      <c r="A6" s="55"/>
      <c r="B6" s="2"/>
      <c r="C6" s="2"/>
      <c r="D6" s="2"/>
      <c r="E6" s="2"/>
      <c r="F6" s="2"/>
      <c r="G6" s="2"/>
      <c r="H6" s="2"/>
      <c r="I6" s="2"/>
      <c r="J6" s="103" t="s">
        <v>121</v>
      </c>
      <c r="K6" s="2"/>
    </row>
    <row r="7" spans="1:19" s="19" customFormat="1" ht="30" customHeight="1" x14ac:dyDescent="0.15">
      <c r="A7" s="111" t="s">
        <v>4</v>
      </c>
      <c r="B7" s="108" t="s">
        <v>1</v>
      </c>
      <c r="C7" s="109"/>
      <c r="D7" s="110"/>
      <c r="E7" s="108" t="s">
        <v>2</v>
      </c>
      <c r="F7" s="109"/>
      <c r="G7" s="110"/>
      <c r="H7" s="108" t="s">
        <v>3</v>
      </c>
      <c r="I7" s="109"/>
      <c r="J7" s="109"/>
      <c r="K7" s="18"/>
    </row>
    <row r="8" spans="1:19" s="19" customFormat="1" ht="30" customHeight="1" x14ac:dyDescent="0.15">
      <c r="A8" s="112"/>
      <c r="B8" s="45" t="s">
        <v>5</v>
      </c>
      <c r="C8" s="45" t="s">
        <v>6</v>
      </c>
      <c r="D8" s="45" t="s">
        <v>7</v>
      </c>
      <c r="E8" s="45" t="s">
        <v>5</v>
      </c>
      <c r="F8" s="45" t="s">
        <v>6</v>
      </c>
      <c r="G8" s="45" t="s">
        <v>7</v>
      </c>
      <c r="H8" s="45" t="s">
        <v>5</v>
      </c>
      <c r="I8" s="45" t="s">
        <v>6</v>
      </c>
      <c r="J8" s="54" t="s">
        <v>7</v>
      </c>
      <c r="K8" s="18"/>
    </row>
    <row r="9" spans="1:19" ht="15" customHeight="1" x14ac:dyDescent="0.3">
      <c r="A9" s="57"/>
      <c r="B9" s="10"/>
      <c r="C9" s="10"/>
      <c r="D9" s="9"/>
      <c r="E9" s="10"/>
      <c r="F9" s="10"/>
      <c r="G9" s="10"/>
      <c r="H9" s="10"/>
      <c r="I9" s="10"/>
      <c r="J9" s="9"/>
      <c r="K9" s="2"/>
    </row>
    <row r="10" spans="1:19" s="89" customFormat="1" ht="24.95" customHeight="1" x14ac:dyDescent="0.15">
      <c r="A10" s="105" t="s">
        <v>8</v>
      </c>
      <c r="B10" s="105"/>
      <c r="C10" s="105"/>
      <c r="D10" s="105"/>
      <c r="E10" s="105"/>
      <c r="F10" s="105"/>
      <c r="G10" s="105"/>
      <c r="H10" s="105"/>
      <c r="I10" s="105"/>
      <c r="J10" s="105"/>
    </row>
    <row r="11" spans="1:19" ht="18" customHeight="1" x14ac:dyDescent="0.3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2"/>
    </row>
    <row r="12" spans="1:19" s="66" customFormat="1" ht="20.100000000000001" customHeight="1" x14ac:dyDescent="0.35">
      <c r="A12" s="62" t="s">
        <v>9</v>
      </c>
      <c r="B12" s="63">
        <v>10033</v>
      </c>
      <c r="C12" s="63">
        <v>8660</v>
      </c>
      <c r="D12" s="63">
        <f>MINA(B12-C12)</f>
        <v>1373</v>
      </c>
      <c r="E12" s="63">
        <v>546</v>
      </c>
      <c r="F12" s="63">
        <v>414</v>
      </c>
      <c r="G12" s="64">
        <f t="shared" ref="G12:G21" si="0">(E12-F12)</f>
        <v>132</v>
      </c>
      <c r="H12" s="63">
        <v>557</v>
      </c>
      <c r="I12" s="63">
        <v>394</v>
      </c>
      <c r="J12" s="63">
        <f t="shared" ref="J12:J21" si="1">(H12-I12)</f>
        <v>163</v>
      </c>
      <c r="K12" s="65"/>
    </row>
    <row r="13" spans="1:19" s="66" customFormat="1" ht="20.100000000000001" customHeight="1" x14ac:dyDescent="0.35">
      <c r="A13" s="62" t="s">
        <v>10</v>
      </c>
      <c r="B13" s="63">
        <v>10820</v>
      </c>
      <c r="C13" s="63">
        <v>9327</v>
      </c>
      <c r="D13" s="63">
        <f>MINA(B13-C13)</f>
        <v>1493</v>
      </c>
      <c r="E13" s="63">
        <v>695</v>
      </c>
      <c r="F13" s="63">
        <v>534</v>
      </c>
      <c r="G13" s="64">
        <f t="shared" si="0"/>
        <v>161</v>
      </c>
      <c r="H13" s="63">
        <v>571</v>
      </c>
      <c r="I13" s="63">
        <v>402</v>
      </c>
      <c r="J13" s="63">
        <f t="shared" si="1"/>
        <v>169</v>
      </c>
      <c r="K13" s="65"/>
    </row>
    <row r="14" spans="1:19" s="66" customFormat="1" ht="20.100000000000001" customHeight="1" x14ac:dyDescent="0.35">
      <c r="A14" s="67" t="s">
        <v>84</v>
      </c>
      <c r="B14" s="63">
        <f>B13+234.25</f>
        <v>11054.25</v>
      </c>
      <c r="C14" s="63">
        <f>C13+138.75</f>
        <v>9465.75</v>
      </c>
      <c r="D14" s="63">
        <f>D13+95.5</f>
        <v>1588.5</v>
      </c>
      <c r="E14" s="63">
        <v>787</v>
      </c>
      <c r="F14" s="63">
        <v>607</v>
      </c>
      <c r="G14" s="64">
        <f t="shared" si="0"/>
        <v>180</v>
      </c>
      <c r="H14" s="63">
        <v>644</v>
      </c>
      <c r="I14" s="63">
        <v>455</v>
      </c>
      <c r="J14" s="63">
        <f t="shared" si="1"/>
        <v>189</v>
      </c>
      <c r="K14" s="65"/>
    </row>
    <row r="15" spans="1:19" s="66" customFormat="1" ht="20.100000000000001" customHeight="1" x14ac:dyDescent="0.35">
      <c r="A15" s="67" t="s">
        <v>85</v>
      </c>
      <c r="B15" s="63">
        <f>B14+234.25</f>
        <v>11288.5</v>
      </c>
      <c r="C15" s="63">
        <f>C14+138.75</f>
        <v>9604.5</v>
      </c>
      <c r="D15" s="63">
        <f>D14+95.5</f>
        <v>1684</v>
      </c>
      <c r="E15" s="63">
        <v>850</v>
      </c>
      <c r="F15" s="63">
        <v>650</v>
      </c>
      <c r="G15" s="64">
        <f t="shared" si="0"/>
        <v>200</v>
      </c>
      <c r="H15" s="63">
        <v>663</v>
      </c>
      <c r="I15" s="63">
        <v>463</v>
      </c>
      <c r="J15" s="63">
        <f t="shared" si="1"/>
        <v>200</v>
      </c>
      <c r="K15" s="65"/>
    </row>
    <row r="16" spans="1:19" s="66" customFormat="1" ht="20.100000000000001" customHeight="1" x14ac:dyDescent="0.35">
      <c r="A16" s="67" t="s">
        <v>86</v>
      </c>
      <c r="B16" s="63">
        <f>B15+234.25</f>
        <v>11522.75</v>
      </c>
      <c r="C16" s="63">
        <f>C15+138.75</f>
        <v>9743.25</v>
      </c>
      <c r="D16" s="63">
        <f>D15+95.5</f>
        <v>1779.5</v>
      </c>
      <c r="E16" s="63">
        <v>808</v>
      </c>
      <c r="F16" s="63">
        <v>620</v>
      </c>
      <c r="G16" s="64">
        <f t="shared" si="0"/>
        <v>188</v>
      </c>
      <c r="H16" s="63">
        <v>696</v>
      </c>
      <c r="I16" s="63">
        <v>485</v>
      </c>
      <c r="J16" s="63">
        <f t="shared" si="1"/>
        <v>211</v>
      </c>
      <c r="K16" s="65"/>
    </row>
    <row r="17" spans="1:11" s="66" customFormat="1" ht="20.100000000000001" customHeight="1" x14ac:dyDescent="0.35">
      <c r="A17" s="62" t="s">
        <v>14</v>
      </c>
      <c r="B17" s="63">
        <v>11757</v>
      </c>
      <c r="C17" s="63">
        <v>9882</v>
      </c>
      <c r="D17" s="63">
        <f>MINA(B17-C17)</f>
        <v>1875</v>
      </c>
      <c r="E17" s="63">
        <v>796</v>
      </c>
      <c r="F17" s="63">
        <v>612</v>
      </c>
      <c r="G17" s="64">
        <f t="shared" si="0"/>
        <v>184</v>
      </c>
      <c r="H17" s="63">
        <v>732</v>
      </c>
      <c r="I17" s="63">
        <v>508</v>
      </c>
      <c r="J17" s="63">
        <f t="shared" si="1"/>
        <v>224</v>
      </c>
      <c r="K17" s="65"/>
    </row>
    <row r="18" spans="1:11" s="66" customFormat="1" ht="20.100000000000001" customHeight="1" x14ac:dyDescent="0.35">
      <c r="A18" s="62" t="s">
        <v>15</v>
      </c>
      <c r="B18" s="63">
        <v>11833</v>
      </c>
      <c r="C18" s="63">
        <v>9934</v>
      </c>
      <c r="D18" s="63">
        <f>MINA(B18-C18)</f>
        <v>1899</v>
      </c>
      <c r="E18" s="63">
        <v>801</v>
      </c>
      <c r="F18" s="63">
        <v>618</v>
      </c>
      <c r="G18" s="64">
        <f t="shared" si="0"/>
        <v>183</v>
      </c>
      <c r="H18" s="63">
        <v>750</v>
      </c>
      <c r="I18" s="63">
        <v>517</v>
      </c>
      <c r="J18" s="63">
        <f t="shared" si="1"/>
        <v>233</v>
      </c>
      <c r="K18" s="65"/>
    </row>
    <row r="19" spans="1:11" s="66" customFormat="1" ht="20.100000000000001" customHeight="1" x14ac:dyDescent="0.35">
      <c r="A19" s="62" t="s">
        <v>16</v>
      </c>
      <c r="B19" s="63">
        <v>11900</v>
      </c>
      <c r="C19" s="63">
        <v>9981</v>
      </c>
      <c r="D19" s="63">
        <f>MINA(B19-C19)</f>
        <v>1919</v>
      </c>
      <c r="E19" s="63">
        <v>810</v>
      </c>
      <c r="F19" s="63">
        <v>629</v>
      </c>
      <c r="G19" s="64">
        <f t="shared" si="0"/>
        <v>181</v>
      </c>
      <c r="H19" s="63">
        <v>766</v>
      </c>
      <c r="I19" s="63">
        <v>528</v>
      </c>
      <c r="J19" s="63">
        <f t="shared" si="1"/>
        <v>238</v>
      </c>
      <c r="K19" s="65"/>
    </row>
    <row r="20" spans="1:11" s="66" customFormat="1" ht="20.100000000000001" customHeight="1" x14ac:dyDescent="0.35">
      <c r="A20" s="62" t="s">
        <v>17</v>
      </c>
      <c r="B20" s="63">
        <v>11974</v>
      </c>
      <c r="C20" s="63">
        <v>10047</v>
      </c>
      <c r="D20" s="63">
        <f>MINA(B20-C20)</f>
        <v>1927</v>
      </c>
      <c r="E20" s="63">
        <v>814</v>
      </c>
      <c r="F20" s="63">
        <v>632</v>
      </c>
      <c r="G20" s="64">
        <f t="shared" si="0"/>
        <v>182</v>
      </c>
      <c r="H20" s="63">
        <v>783</v>
      </c>
      <c r="I20" s="63">
        <v>543</v>
      </c>
      <c r="J20" s="63">
        <f t="shared" si="1"/>
        <v>240</v>
      </c>
      <c r="K20" s="65"/>
    </row>
    <row r="21" spans="1:11" s="66" customFormat="1" ht="20.100000000000001" customHeight="1" x14ac:dyDescent="0.35">
      <c r="A21" s="62" t="s">
        <v>18</v>
      </c>
      <c r="B21" s="63">
        <v>12046</v>
      </c>
      <c r="C21" s="63">
        <v>10182</v>
      </c>
      <c r="D21" s="63">
        <f>MINA(B21-C21)</f>
        <v>1864</v>
      </c>
      <c r="E21" s="63">
        <v>817</v>
      </c>
      <c r="F21" s="63">
        <v>633</v>
      </c>
      <c r="G21" s="64">
        <f t="shared" si="0"/>
        <v>184</v>
      </c>
      <c r="H21" s="63">
        <v>799</v>
      </c>
      <c r="I21" s="63">
        <v>557</v>
      </c>
      <c r="J21" s="63">
        <f t="shared" si="1"/>
        <v>242</v>
      </c>
      <c r="K21" s="65"/>
    </row>
    <row r="22" spans="1:11" s="66" customFormat="1" ht="20.100000000000001" customHeight="1" x14ac:dyDescent="0.35">
      <c r="A22" s="62" t="s">
        <v>19</v>
      </c>
      <c r="B22" s="63">
        <v>12667</v>
      </c>
      <c r="C22" s="63">
        <v>10509</v>
      </c>
      <c r="D22" s="63">
        <f t="shared" ref="D22:D31" si="2">MINA(B22-C22)</f>
        <v>2158</v>
      </c>
      <c r="E22" s="63">
        <v>826</v>
      </c>
      <c r="F22" s="63">
        <v>640</v>
      </c>
      <c r="G22" s="64">
        <f t="shared" ref="G22:G31" si="3">(E22-F22)</f>
        <v>186</v>
      </c>
      <c r="H22" s="63">
        <v>815</v>
      </c>
      <c r="I22" s="63">
        <v>573</v>
      </c>
      <c r="J22" s="63">
        <f t="shared" ref="J22:J31" si="4">(H22-I22)</f>
        <v>242</v>
      </c>
      <c r="K22" s="65"/>
    </row>
    <row r="23" spans="1:11" s="66" customFormat="1" ht="20.100000000000001" customHeight="1" x14ac:dyDescent="0.35">
      <c r="A23" s="62" t="s">
        <v>20</v>
      </c>
      <c r="B23" s="63">
        <v>13038</v>
      </c>
      <c r="C23" s="63">
        <v>10733</v>
      </c>
      <c r="D23" s="63">
        <f t="shared" si="2"/>
        <v>2305</v>
      </c>
      <c r="E23" s="63">
        <v>845</v>
      </c>
      <c r="F23" s="63">
        <v>657</v>
      </c>
      <c r="G23" s="64">
        <f t="shared" si="3"/>
        <v>188</v>
      </c>
      <c r="H23" s="63">
        <v>838</v>
      </c>
      <c r="I23" s="63">
        <v>591</v>
      </c>
      <c r="J23" s="63">
        <f t="shared" si="4"/>
        <v>247</v>
      </c>
      <c r="K23" s="65"/>
    </row>
    <row r="24" spans="1:11" s="66" customFormat="1" ht="20.100000000000001" customHeight="1" x14ac:dyDescent="0.35">
      <c r="A24" s="62" t="s">
        <v>21</v>
      </c>
      <c r="B24" s="63">
        <v>13478</v>
      </c>
      <c r="C24" s="63">
        <v>10878</v>
      </c>
      <c r="D24" s="63">
        <f t="shared" si="2"/>
        <v>2600</v>
      </c>
      <c r="E24" s="63">
        <v>894</v>
      </c>
      <c r="F24" s="63">
        <v>705</v>
      </c>
      <c r="G24" s="64">
        <f t="shared" si="3"/>
        <v>189</v>
      </c>
      <c r="H24" s="63">
        <v>872</v>
      </c>
      <c r="I24" s="63">
        <v>621</v>
      </c>
      <c r="J24" s="63">
        <f t="shared" si="4"/>
        <v>251</v>
      </c>
      <c r="K24" s="65"/>
    </row>
    <row r="25" spans="1:11" s="66" customFormat="1" ht="20.100000000000001" customHeight="1" x14ac:dyDescent="0.35">
      <c r="A25" s="62" t="s">
        <v>22</v>
      </c>
      <c r="B25" s="63">
        <v>14007</v>
      </c>
      <c r="C25" s="63">
        <v>11384</v>
      </c>
      <c r="D25" s="63">
        <f t="shared" si="2"/>
        <v>2623</v>
      </c>
      <c r="E25" s="63">
        <v>904</v>
      </c>
      <c r="F25" s="63">
        <v>720</v>
      </c>
      <c r="G25" s="64">
        <f t="shared" si="3"/>
        <v>184</v>
      </c>
      <c r="H25" s="63">
        <v>930</v>
      </c>
      <c r="I25" s="63">
        <v>671</v>
      </c>
      <c r="J25" s="63">
        <f t="shared" si="4"/>
        <v>259</v>
      </c>
      <c r="K25" s="65"/>
    </row>
    <row r="26" spans="1:11" s="66" customFormat="1" ht="20.100000000000001" customHeight="1" x14ac:dyDescent="0.35">
      <c r="A26" s="62" t="s">
        <v>23</v>
      </c>
      <c r="B26" s="63">
        <v>14109</v>
      </c>
      <c r="C26" s="63">
        <v>11471</v>
      </c>
      <c r="D26" s="63">
        <f t="shared" si="2"/>
        <v>2638</v>
      </c>
      <c r="E26" s="63">
        <v>913</v>
      </c>
      <c r="F26" s="63">
        <v>727</v>
      </c>
      <c r="G26" s="64">
        <f t="shared" si="3"/>
        <v>186</v>
      </c>
      <c r="H26" s="63">
        <v>999</v>
      </c>
      <c r="I26" s="63">
        <v>716</v>
      </c>
      <c r="J26" s="63">
        <f t="shared" si="4"/>
        <v>283</v>
      </c>
      <c r="K26" s="65"/>
    </row>
    <row r="27" spans="1:11" s="66" customFormat="1" ht="20.100000000000001" customHeight="1" x14ac:dyDescent="0.35">
      <c r="A27" s="62" t="s">
        <v>24</v>
      </c>
      <c r="B27" s="63">
        <v>14741</v>
      </c>
      <c r="C27" s="63">
        <v>11935</v>
      </c>
      <c r="D27" s="63">
        <f t="shared" si="2"/>
        <v>2806</v>
      </c>
      <c r="E27" s="63">
        <v>917</v>
      </c>
      <c r="F27" s="63">
        <v>728</v>
      </c>
      <c r="G27" s="64">
        <f t="shared" si="3"/>
        <v>189</v>
      </c>
      <c r="H27" s="63">
        <v>1059</v>
      </c>
      <c r="I27" s="63">
        <v>767</v>
      </c>
      <c r="J27" s="63">
        <f t="shared" si="4"/>
        <v>292</v>
      </c>
      <c r="K27" s="65"/>
    </row>
    <row r="28" spans="1:11" s="66" customFormat="1" ht="20.100000000000001" customHeight="1" x14ac:dyDescent="0.35">
      <c r="A28" s="62" t="s">
        <v>25</v>
      </c>
      <c r="B28" s="63">
        <v>14729</v>
      </c>
      <c r="C28" s="63">
        <v>11913</v>
      </c>
      <c r="D28" s="63">
        <f t="shared" si="2"/>
        <v>2816</v>
      </c>
      <c r="E28" s="63">
        <v>910</v>
      </c>
      <c r="F28" s="63">
        <v>729</v>
      </c>
      <c r="G28" s="64">
        <f t="shared" si="3"/>
        <v>181</v>
      </c>
      <c r="H28" s="63">
        <v>1058</v>
      </c>
      <c r="I28" s="63">
        <v>766</v>
      </c>
      <c r="J28" s="63">
        <f t="shared" si="4"/>
        <v>292</v>
      </c>
      <c r="K28" s="65"/>
    </row>
    <row r="29" spans="1:11" s="66" customFormat="1" ht="20.100000000000001" customHeight="1" x14ac:dyDescent="0.35">
      <c r="A29" s="62" t="s">
        <v>26</v>
      </c>
      <c r="B29" s="63">
        <v>14911</v>
      </c>
      <c r="C29" s="63">
        <v>11856</v>
      </c>
      <c r="D29" s="63">
        <f t="shared" si="2"/>
        <v>3055</v>
      </c>
      <c r="E29" s="63">
        <v>1027</v>
      </c>
      <c r="F29" s="63">
        <v>796</v>
      </c>
      <c r="G29" s="64">
        <f t="shared" si="3"/>
        <v>231</v>
      </c>
      <c r="H29" s="63">
        <v>1167</v>
      </c>
      <c r="I29" s="63">
        <v>860</v>
      </c>
      <c r="J29" s="63">
        <f t="shared" si="4"/>
        <v>307</v>
      </c>
      <c r="K29" s="65"/>
    </row>
    <row r="30" spans="1:11" s="66" customFormat="1" ht="20.100000000000001" customHeight="1" x14ac:dyDescent="0.35">
      <c r="A30" s="62" t="s">
        <v>27</v>
      </c>
      <c r="B30" s="63">
        <v>15848</v>
      </c>
      <c r="C30" s="63">
        <v>12446</v>
      </c>
      <c r="D30" s="63">
        <f t="shared" si="2"/>
        <v>3402</v>
      </c>
      <c r="E30" s="63">
        <v>1094</v>
      </c>
      <c r="F30" s="63">
        <v>733</v>
      </c>
      <c r="G30" s="64">
        <f t="shared" si="3"/>
        <v>361</v>
      </c>
      <c r="H30" s="63">
        <v>1280</v>
      </c>
      <c r="I30" s="63">
        <v>957</v>
      </c>
      <c r="J30" s="63">
        <f t="shared" si="4"/>
        <v>323</v>
      </c>
      <c r="K30" s="65"/>
    </row>
    <row r="31" spans="1:11" s="66" customFormat="1" ht="20.100000000000001" customHeight="1" x14ac:dyDescent="0.35">
      <c r="A31" s="62" t="s">
        <v>28</v>
      </c>
      <c r="B31" s="63">
        <v>16979</v>
      </c>
      <c r="C31" s="63">
        <v>13225</v>
      </c>
      <c r="D31" s="63">
        <f t="shared" si="2"/>
        <v>3754</v>
      </c>
      <c r="E31" s="63">
        <v>1210</v>
      </c>
      <c r="F31" s="63">
        <v>783</v>
      </c>
      <c r="G31" s="64">
        <f t="shared" si="3"/>
        <v>427</v>
      </c>
      <c r="H31" s="63">
        <v>1360</v>
      </c>
      <c r="I31" s="63">
        <v>1016</v>
      </c>
      <c r="J31" s="63">
        <f t="shared" si="4"/>
        <v>344</v>
      </c>
      <c r="K31" s="65"/>
    </row>
    <row r="32" spans="1:11" s="66" customFormat="1" ht="20.100000000000001" customHeight="1" x14ac:dyDescent="0.35">
      <c r="A32" s="62" t="s">
        <v>29</v>
      </c>
      <c r="B32" s="63">
        <v>23667</v>
      </c>
      <c r="C32" s="63">
        <v>19666</v>
      </c>
      <c r="D32" s="63">
        <f t="shared" ref="D32:D37" si="5">MINA(B32-C32)</f>
        <v>4001</v>
      </c>
      <c r="E32" s="63">
        <v>1391</v>
      </c>
      <c r="F32" s="63">
        <v>916</v>
      </c>
      <c r="G32" s="64">
        <f t="shared" ref="G32:G37" si="6">(E32-F32)</f>
        <v>475</v>
      </c>
      <c r="H32" s="63">
        <v>1651</v>
      </c>
      <c r="I32" s="63">
        <v>1268</v>
      </c>
      <c r="J32" s="63">
        <f t="shared" ref="J32:J37" si="7">(H32-I32)</f>
        <v>383</v>
      </c>
      <c r="K32" s="65"/>
    </row>
    <row r="33" spans="1:34" s="66" customFormat="1" ht="20.100000000000001" customHeight="1" x14ac:dyDescent="0.35">
      <c r="A33" s="62" t="s">
        <v>30</v>
      </c>
      <c r="B33" s="63">
        <v>23910</v>
      </c>
      <c r="C33" s="63">
        <v>19665</v>
      </c>
      <c r="D33" s="63">
        <f t="shared" si="5"/>
        <v>4245</v>
      </c>
      <c r="E33" s="63">
        <v>1429</v>
      </c>
      <c r="F33" s="63">
        <v>943</v>
      </c>
      <c r="G33" s="64">
        <f t="shared" si="6"/>
        <v>486</v>
      </c>
      <c r="H33" s="63">
        <v>1682</v>
      </c>
      <c r="I33" s="63">
        <v>1298</v>
      </c>
      <c r="J33" s="63">
        <f t="shared" si="7"/>
        <v>384</v>
      </c>
      <c r="K33" s="65"/>
      <c r="L33" s="65"/>
      <c r="AH33" s="68" t="s">
        <v>31</v>
      </c>
    </row>
    <row r="34" spans="1:34" s="66" customFormat="1" ht="20.100000000000001" customHeight="1" x14ac:dyDescent="0.35">
      <c r="A34" s="62" t="s">
        <v>32</v>
      </c>
      <c r="B34" s="63">
        <v>24273</v>
      </c>
      <c r="C34" s="63">
        <v>19990</v>
      </c>
      <c r="D34" s="63">
        <f t="shared" si="5"/>
        <v>4283</v>
      </c>
      <c r="E34" s="63">
        <v>1589</v>
      </c>
      <c r="F34" s="63">
        <v>1075</v>
      </c>
      <c r="G34" s="64">
        <f t="shared" si="6"/>
        <v>514</v>
      </c>
      <c r="H34" s="63">
        <v>1887</v>
      </c>
      <c r="I34" s="63">
        <v>1484</v>
      </c>
      <c r="J34" s="63">
        <f t="shared" si="7"/>
        <v>403</v>
      </c>
      <c r="K34" s="65"/>
      <c r="L34" s="65"/>
    </row>
    <row r="35" spans="1:34" s="66" customFormat="1" ht="20.100000000000001" customHeight="1" x14ac:dyDescent="0.35">
      <c r="A35" s="62" t="s">
        <v>33</v>
      </c>
      <c r="B35" s="63">
        <v>33393</v>
      </c>
      <c r="C35" s="63">
        <v>28641</v>
      </c>
      <c r="D35" s="63">
        <f t="shared" si="5"/>
        <v>4752</v>
      </c>
      <c r="E35" s="63">
        <v>1497</v>
      </c>
      <c r="F35" s="63">
        <v>1014</v>
      </c>
      <c r="G35" s="64">
        <f t="shared" si="6"/>
        <v>483</v>
      </c>
      <c r="H35" s="63">
        <v>1236</v>
      </c>
      <c r="I35" s="63">
        <v>874</v>
      </c>
      <c r="J35" s="63">
        <f t="shared" si="7"/>
        <v>362</v>
      </c>
      <c r="K35" s="65"/>
      <c r="L35" s="65"/>
    </row>
    <row r="36" spans="1:34" s="72" customFormat="1" ht="20.100000000000001" customHeight="1" x14ac:dyDescent="0.35">
      <c r="A36" s="69" t="s">
        <v>34</v>
      </c>
      <c r="B36" s="70">
        <v>35714</v>
      </c>
      <c r="C36" s="70">
        <v>30539</v>
      </c>
      <c r="D36" s="70">
        <f t="shared" si="5"/>
        <v>5175</v>
      </c>
      <c r="E36" s="70">
        <v>1663</v>
      </c>
      <c r="F36" s="70">
        <v>1144</v>
      </c>
      <c r="G36" s="71">
        <f t="shared" si="6"/>
        <v>519</v>
      </c>
      <c r="H36" s="70">
        <v>1342</v>
      </c>
      <c r="I36" s="70">
        <v>956</v>
      </c>
      <c r="J36" s="70">
        <f t="shared" si="7"/>
        <v>386</v>
      </c>
    </row>
    <row r="37" spans="1:34" s="66" customFormat="1" ht="20.100000000000001" customHeight="1" x14ac:dyDescent="0.35">
      <c r="A37" s="73" t="s">
        <v>39</v>
      </c>
      <c r="B37" s="70">
        <v>37176</v>
      </c>
      <c r="C37" s="70">
        <v>31662</v>
      </c>
      <c r="D37" s="70">
        <f t="shared" si="5"/>
        <v>5514</v>
      </c>
      <c r="E37" s="70">
        <v>1879</v>
      </c>
      <c r="F37" s="70">
        <v>1319</v>
      </c>
      <c r="G37" s="70">
        <f t="shared" si="6"/>
        <v>560</v>
      </c>
      <c r="H37" s="70">
        <v>1420</v>
      </c>
      <c r="I37" s="70">
        <v>1018</v>
      </c>
      <c r="J37" s="70">
        <f t="shared" si="7"/>
        <v>402</v>
      </c>
      <c r="K37" s="65"/>
    </row>
    <row r="38" spans="1:34" s="75" customFormat="1" ht="20.100000000000001" customHeight="1" x14ac:dyDescent="0.35">
      <c r="A38" s="73" t="s">
        <v>40</v>
      </c>
      <c r="B38" s="70">
        <v>37360</v>
      </c>
      <c r="C38" s="70">
        <v>31787</v>
      </c>
      <c r="D38" s="70">
        <v>5573</v>
      </c>
      <c r="E38" s="70">
        <v>1891</v>
      </c>
      <c r="F38" s="70">
        <v>1325</v>
      </c>
      <c r="G38" s="70">
        <v>566</v>
      </c>
      <c r="H38" s="70">
        <v>1438</v>
      </c>
      <c r="I38" s="70">
        <v>1038</v>
      </c>
      <c r="J38" s="70">
        <v>400</v>
      </c>
      <c r="K38" s="74"/>
    </row>
    <row r="39" spans="1:34" s="66" customFormat="1" ht="20.100000000000001" customHeight="1" x14ac:dyDescent="0.35">
      <c r="A39" s="73" t="s">
        <v>41</v>
      </c>
      <c r="B39" s="70">
        <v>37882</v>
      </c>
      <c r="C39" s="70">
        <f>B39-D39</f>
        <v>32085</v>
      </c>
      <c r="D39" s="70">
        <v>5797</v>
      </c>
      <c r="E39" s="70">
        <v>1977</v>
      </c>
      <c r="F39" s="70">
        <f t="shared" ref="F39:F46" si="8">E39-G39</f>
        <v>1403</v>
      </c>
      <c r="G39" s="70">
        <v>574</v>
      </c>
      <c r="H39" s="70">
        <f>1436+121</f>
        <v>1557</v>
      </c>
      <c r="I39" s="70">
        <f>H39-J39</f>
        <v>1109</v>
      </c>
      <c r="J39" s="70">
        <f>448</f>
        <v>448</v>
      </c>
      <c r="K39" s="65"/>
    </row>
    <row r="40" spans="1:34" s="66" customFormat="1" ht="20.100000000000001" customHeight="1" x14ac:dyDescent="0.35">
      <c r="A40" s="73" t="s">
        <v>42</v>
      </c>
      <c r="B40" s="70">
        <v>38290</v>
      </c>
      <c r="C40" s="70">
        <f>B40-D40</f>
        <v>32446</v>
      </c>
      <c r="D40" s="70">
        <v>5844</v>
      </c>
      <c r="E40" s="70">
        <v>2023</v>
      </c>
      <c r="F40" s="70">
        <f t="shared" si="8"/>
        <v>1429</v>
      </c>
      <c r="G40" s="70">
        <v>594</v>
      </c>
      <c r="H40" s="70">
        <f>1458+125</f>
        <v>1583</v>
      </c>
      <c r="I40" s="70">
        <f>H40-J40</f>
        <v>1122</v>
      </c>
      <c r="J40" s="70">
        <v>461</v>
      </c>
      <c r="K40" s="65"/>
    </row>
    <row r="41" spans="1:34" s="66" customFormat="1" ht="20.100000000000001" customHeight="1" x14ac:dyDescent="0.35">
      <c r="A41" s="73" t="s">
        <v>43</v>
      </c>
      <c r="B41" s="70">
        <v>38885</v>
      </c>
      <c r="C41" s="70">
        <f>B41-D41</f>
        <v>32909</v>
      </c>
      <c r="D41" s="70">
        <v>5976</v>
      </c>
      <c r="E41" s="70">
        <v>2073</v>
      </c>
      <c r="F41" s="70">
        <f t="shared" si="8"/>
        <v>1475</v>
      </c>
      <c r="G41" s="70">
        <v>598</v>
      </c>
      <c r="H41" s="70">
        <f>1449+129</f>
        <v>1578</v>
      </c>
      <c r="I41" s="70">
        <f>H41-J41</f>
        <v>1122</v>
      </c>
      <c r="J41" s="70">
        <v>456</v>
      </c>
      <c r="K41" s="65"/>
    </row>
    <row r="42" spans="1:34" s="66" customFormat="1" ht="20.100000000000001" customHeight="1" x14ac:dyDescent="0.35">
      <c r="A42" s="76" t="s">
        <v>82</v>
      </c>
      <c r="B42" s="70">
        <v>38885</v>
      </c>
      <c r="C42" s="70">
        <f t="shared" ref="C42:C49" si="9">B42-D42</f>
        <v>32909</v>
      </c>
      <c r="D42" s="70">
        <v>5976</v>
      </c>
      <c r="E42" s="70">
        <v>2073</v>
      </c>
      <c r="F42" s="70">
        <f t="shared" si="8"/>
        <v>1474</v>
      </c>
      <c r="G42" s="70">
        <v>599</v>
      </c>
      <c r="H42" s="70">
        <f>1449+129</f>
        <v>1578</v>
      </c>
      <c r="I42" s="70">
        <f t="shared" ref="I42:I49" si="10">H42-J42</f>
        <v>1121</v>
      </c>
      <c r="J42" s="70">
        <v>457</v>
      </c>
      <c r="K42" s="65"/>
    </row>
    <row r="43" spans="1:34" s="66" customFormat="1" ht="20.100000000000001" customHeight="1" x14ac:dyDescent="0.35">
      <c r="A43" s="73" t="s">
        <v>44</v>
      </c>
      <c r="B43" s="70">
        <v>39176</v>
      </c>
      <c r="C43" s="70">
        <f t="shared" si="9"/>
        <v>33083</v>
      </c>
      <c r="D43" s="70">
        <v>6093</v>
      </c>
      <c r="E43" s="70">
        <v>2240</v>
      </c>
      <c r="F43" s="70">
        <f t="shared" si="8"/>
        <v>1566</v>
      </c>
      <c r="G43" s="70">
        <v>674</v>
      </c>
      <c r="H43" s="70">
        <f>1480+139</f>
        <v>1619</v>
      </c>
      <c r="I43" s="70">
        <f t="shared" si="10"/>
        <v>1140</v>
      </c>
      <c r="J43" s="70">
        <v>479</v>
      </c>
      <c r="K43" s="65"/>
    </row>
    <row r="44" spans="1:34" s="66" customFormat="1" ht="20.100000000000001" customHeight="1" x14ac:dyDescent="0.35">
      <c r="A44" s="73" t="s">
        <v>45</v>
      </c>
      <c r="B44" s="70">
        <v>40121</v>
      </c>
      <c r="C44" s="70">
        <f t="shared" si="9"/>
        <v>33773</v>
      </c>
      <c r="D44" s="70">
        <v>6348</v>
      </c>
      <c r="E44" s="70">
        <v>2373</v>
      </c>
      <c r="F44" s="70">
        <f t="shared" si="8"/>
        <v>1672</v>
      </c>
      <c r="G44" s="70">
        <v>701</v>
      </c>
      <c r="H44" s="70">
        <v>1655</v>
      </c>
      <c r="I44" s="70">
        <f t="shared" si="10"/>
        <v>1162</v>
      </c>
      <c r="J44" s="70">
        <v>493</v>
      </c>
      <c r="K44" s="65"/>
    </row>
    <row r="45" spans="1:34" s="66" customFormat="1" ht="20.100000000000001" customHeight="1" x14ac:dyDescent="0.35">
      <c r="A45" s="73" t="s">
        <v>46</v>
      </c>
      <c r="B45" s="70">
        <v>40559</v>
      </c>
      <c r="C45" s="70">
        <f t="shared" si="9"/>
        <v>34045</v>
      </c>
      <c r="D45" s="70">
        <v>6514</v>
      </c>
      <c r="E45" s="70">
        <v>2400</v>
      </c>
      <c r="F45" s="70">
        <f t="shared" si="8"/>
        <v>1687</v>
      </c>
      <c r="G45" s="70">
        <v>713</v>
      </c>
      <c r="H45" s="70">
        <v>1694</v>
      </c>
      <c r="I45" s="70">
        <f t="shared" si="10"/>
        <v>1178</v>
      </c>
      <c r="J45" s="70">
        <f>457+59</f>
        <v>516</v>
      </c>
      <c r="K45" s="65"/>
    </row>
    <row r="46" spans="1:34" s="66" customFormat="1" ht="20.100000000000001" customHeight="1" x14ac:dyDescent="0.35">
      <c r="A46" s="73" t="s">
        <v>47</v>
      </c>
      <c r="B46" s="70">
        <v>41215</v>
      </c>
      <c r="C46" s="70">
        <f t="shared" si="9"/>
        <v>34573</v>
      </c>
      <c r="D46" s="70">
        <v>6642</v>
      </c>
      <c r="E46" s="70">
        <v>2539</v>
      </c>
      <c r="F46" s="70">
        <f t="shared" si="8"/>
        <v>1754</v>
      </c>
      <c r="G46" s="70">
        <v>785</v>
      </c>
      <c r="H46" s="70">
        <f>1568+162</f>
        <v>1730</v>
      </c>
      <c r="I46" s="70">
        <f t="shared" si="10"/>
        <v>1209</v>
      </c>
      <c r="J46" s="70">
        <v>521</v>
      </c>
      <c r="K46" s="65"/>
    </row>
    <row r="47" spans="1:34" s="66" customFormat="1" ht="20.100000000000001" customHeight="1" x14ac:dyDescent="0.35">
      <c r="A47" s="73" t="s">
        <v>48</v>
      </c>
      <c r="B47" s="70">
        <v>43018</v>
      </c>
      <c r="C47" s="70">
        <f t="shared" si="9"/>
        <v>35902</v>
      </c>
      <c r="D47" s="70">
        <v>7116</v>
      </c>
      <c r="E47" s="70">
        <v>2648</v>
      </c>
      <c r="F47" s="70">
        <f>E47-G47</f>
        <v>1834</v>
      </c>
      <c r="G47" s="70">
        <v>814</v>
      </c>
      <c r="H47" s="70">
        <f>1588+168</f>
        <v>1756</v>
      </c>
      <c r="I47" s="70">
        <f t="shared" si="10"/>
        <v>1229</v>
      </c>
      <c r="J47" s="70">
        <f>465+62</f>
        <v>527</v>
      </c>
      <c r="K47" s="65"/>
    </row>
    <row r="48" spans="1:34" s="66" customFormat="1" ht="20.100000000000001" customHeight="1" x14ac:dyDescent="0.35">
      <c r="A48" s="73" t="s">
        <v>49</v>
      </c>
      <c r="B48" s="70">
        <v>44500</v>
      </c>
      <c r="C48" s="70">
        <f t="shared" si="9"/>
        <v>37048</v>
      </c>
      <c r="D48" s="70">
        <v>7452</v>
      </c>
      <c r="E48" s="70">
        <v>2732</v>
      </c>
      <c r="F48" s="70">
        <f>E48-G48</f>
        <v>1916</v>
      </c>
      <c r="G48" s="70">
        <v>816</v>
      </c>
      <c r="H48" s="70">
        <f>1614+182</f>
        <v>1796</v>
      </c>
      <c r="I48" s="70">
        <f t="shared" si="10"/>
        <v>1250</v>
      </c>
      <c r="J48" s="70">
        <f>482+64</f>
        <v>546</v>
      </c>
      <c r="K48" s="65"/>
    </row>
    <row r="49" spans="1:34" s="66" customFormat="1" ht="20.100000000000001" customHeight="1" x14ac:dyDescent="0.35">
      <c r="A49" s="73" t="s">
        <v>50</v>
      </c>
      <c r="B49" s="70">
        <v>44315</v>
      </c>
      <c r="C49" s="70">
        <f t="shared" si="9"/>
        <v>36828</v>
      </c>
      <c r="D49" s="70">
        <v>7487</v>
      </c>
      <c r="E49" s="70">
        <v>3097</v>
      </c>
      <c r="F49" s="70">
        <f>E49-G49</f>
        <v>2183</v>
      </c>
      <c r="G49" s="70">
        <v>914</v>
      </c>
      <c r="H49" s="70">
        <f>1601+198</f>
        <v>1799</v>
      </c>
      <c r="I49" s="70">
        <f t="shared" si="10"/>
        <v>1242</v>
      </c>
      <c r="J49" s="70">
        <f>491+66</f>
        <v>557</v>
      </c>
      <c r="K49" s="65"/>
    </row>
    <row r="50" spans="1:34" s="75" customFormat="1" ht="20.100000000000001" customHeight="1" x14ac:dyDescent="0.35">
      <c r="A50" s="73" t="s">
        <v>51</v>
      </c>
      <c r="B50" s="70">
        <v>44518</v>
      </c>
      <c r="C50" s="70">
        <v>37220</v>
      </c>
      <c r="D50" s="70">
        <v>7298</v>
      </c>
      <c r="E50" s="70">
        <v>2787</v>
      </c>
      <c r="F50" s="70">
        <v>1948</v>
      </c>
      <c r="G50" s="70">
        <v>839</v>
      </c>
      <c r="H50" s="70">
        <v>1820</v>
      </c>
      <c r="I50" s="70">
        <v>1304</v>
      </c>
      <c r="J50" s="70">
        <v>548</v>
      </c>
      <c r="K50" s="74"/>
    </row>
    <row r="51" spans="1:34" s="66" customFormat="1" ht="20.100000000000001" customHeight="1" x14ac:dyDescent="0.35">
      <c r="A51" s="73" t="s">
        <v>52</v>
      </c>
      <c r="B51" s="70">
        <v>45044</v>
      </c>
      <c r="C51" s="70">
        <f>B51-D51</f>
        <v>37761</v>
      </c>
      <c r="D51" s="70">
        <v>7283</v>
      </c>
      <c r="E51" s="70">
        <v>2668</v>
      </c>
      <c r="F51" s="70">
        <f>E51-G51</f>
        <v>1779</v>
      </c>
      <c r="G51" s="70">
        <v>889</v>
      </c>
      <c r="H51" s="70">
        <v>1893</v>
      </c>
      <c r="I51" s="70">
        <f>H51-J51</f>
        <v>1304</v>
      </c>
      <c r="J51" s="70">
        <v>589</v>
      </c>
      <c r="K51" s="65"/>
    </row>
    <row r="52" spans="1:34" s="66" customFormat="1" ht="20.100000000000001" customHeight="1" x14ac:dyDescent="0.35">
      <c r="A52" s="73" t="s">
        <v>53</v>
      </c>
      <c r="B52" s="70">
        <v>44522</v>
      </c>
      <c r="C52" s="70">
        <f>B52-D52</f>
        <v>37410</v>
      </c>
      <c r="D52" s="70">
        <v>7112</v>
      </c>
      <c r="E52" s="70">
        <v>2505</v>
      </c>
      <c r="F52" s="70">
        <f>E52-G52</f>
        <v>1747</v>
      </c>
      <c r="G52" s="70">
        <v>758</v>
      </c>
      <c r="H52" s="70">
        <v>1887</v>
      </c>
      <c r="I52" s="70">
        <f>H52-J52</f>
        <v>1299</v>
      </c>
      <c r="J52" s="70">
        <v>588</v>
      </c>
    </row>
    <row r="53" spans="1:34" s="66" customFormat="1" ht="20.100000000000001" customHeight="1" x14ac:dyDescent="0.35">
      <c r="A53" s="73" t="s">
        <v>54</v>
      </c>
      <c r="B53" s="70">
        <f>SUM(C53:D53)</f>
        <v>43089</v>
      </c>
      <c r="C53" s="70">
        <v>36618</v>
      </c>
      <c r="D53" s="70">
        <v>6471</v>
      </c>
      <c r="E53" s="70">
        <f>SUM(F53:G53)</f>
        <v>2554</v>
      </c>
      <c r="F53" s="70">
        <v>1823</v>
      </c>
      <c r="G53" s="70">
        <v>731</v>
      </c>
      <c r="H53" s="70">
        <f>SUM(I53:J53)</f>
        <v>1914</v>
      </c>
      <c r="I53" s="70">
        <v>1315</v>
      </c>
      <c r="J53" s="70">
        <v>599</v>
      </c>
      <c r="K53" s="65"/>
    </row>
    <row r="54" spans="1:34" s="66" customFormat="1" ht="20.100000000000001" customHeight="1" x14ac:dyDescent="0.35">
      <c r="A54" s="73" t="s">
        <v>55</v>
      </c>
      <c r="B54" s="70">
        <f>SUM(C54:D54)</f>
        <v>42900</v>
      </c>
      <c r="C54" s="70">
        <v>36636</v>
      </c>
      <c r="D54" s="70">
        <v>6264</v>
      </c>
      <c r="E54" s="70">
        <f>SUM(F54:G54)</f>
        <v>2429</v>
      </c>
      <c r="F54" s="70">
        <v>1734</v>
      </c>
      <c r="G54" s="70">
        <v>695</v>
      </c>
      <c r="H54" s="70">
        <f>SUM(I54:J54)</f>
        <v>2065</v>
      </c>
      <c r="I54" s="70">
        <v>1432</v>
      </c>
      <c r="J54" s="70">
        <v>633</v>
      </c>
    </row>
    <row r="55" spans="1:34" s="66" customFormat="1" ht="20.100000000000001" customHeight="1" x14ac:dyDescent="0.35">
      <c r="A55" s="73" t="s">
        <v>56</v>
      </c>
      <c r="B55" s="70">
        <f>SUM(C55:D55)</f>
        <v>42342</v>
      </c>
      <c r="C55" s="70">
        <v>36276</v>
      </c>
      <c r="D55" s="70">
        <v>6066</v>
      </c>
      <c r="E55" s="70">
        <f>SUM(F55:G55)</f>
        <v>2336</v>
      </c>
      <c r="F55" s="70">
        <v>1676</v>
      </c>
      <c r="G55" s="70">
        <v>660</v>
      </c>
      <c r="H55" s="70">
        <f>SUM(I55:J55)</f>
        <v>1752</v>
      </c>
      <c r="I55" s="70">
        <v>1208</v>
      </c>
      <c r="J55" s="70">
        <v>544</v>
      </c>
      <c r="K55" s="65"/>
    </row>
    <row r="56" spans="1:34" s="66" customFormat="1" ht="20.100000000000001" customHeight="1" x14ac:dyDescent="0.35">
      <c r="A56" s="73" t="s">
        <v>57</v>
      </c>
      <c r="B56" s="70">
        <v>42342</v>
      </c>
      <c r="C56" s="70">
        <f>B56-D56</f>
        <v>36276</v>
      </c>
      <c r="D56" s="70">
        <v>6066</v>
      </c>
      <c r="E56" s="70">
        <v>2336</v>
      </c>
      <c r="F56" s="70">
        <f>E56-G56</f>
        <v>1676</v>
      </c>
      <c r="G56" s="70">
        <v>660</v>
      </c>
      <c r="H56" s="70">
        <v>2001</v>
      </c>
      <c r="I56" s="70">
        <f>H56-J56</f>
        <v>1408</v>
      </c>
      <c r="J56" s="70">
        <v>593</v>
      </c>
      <c r="K56" s="65"/>
    </row>
    <row r="57" spans="1:34" s="66" customFormat="1" ht="20.100000000000001" customHeight="1" x14ac:dyDescent="0.35">
      <c r="A57" s="73" t="s">
        <v>58</v>
      </c>
      <c r="B57" s="70">
        <v>41131</v>
      </c>
      <c r="C57" s="70">
        <f>B57-D57</f>
        <v>35420</v>
      </c>
      <c r="D57" s="70">
        <v>5711</v>
      </c>
      <c r="E57" s="70">
        <v>2329</v>
      </c>
      <c r="F57" s="70">
        <f>E57-G57</f>
        <v>1736</v>
      </c>
      <c r="G57" s="70">
        <v>593</v>
      </c>
      <c r="H57" s="70">
        <v>1980</v>
      </c>
      <c r="I57" s="70">
        <f>H57-J57</f>
        <v>1418</v>
      </c>
      <c r="J57" s="70">
        <v>562</v>
      </c>
      <c r="K57" s="65"/>
    </row>
    <row r="58" spans="1:34" s="66" customFormat="1" ht="20.100000000000001" customHeight="1" x14ac:dyDescent="0.35">
      <c r="A58" s="73" t="s">
        <v>59</v>
      </c>
      <c r="B58" s="70">
        <f>SUM(C58:D58)</f>
        <v>38132</v>
      </c>
      <c r="C58" s="70">
        <v>33829</v>
      </c>
      <c r="D58" s="70">
        <v>4303</v>
      </c>
      <c r="E58" s="70">
        <f>SUM(F58:G58)</f>
        <v>2241</v>
      </c>
      <c r="F58" s="70">
        <v>1696</v>
      </c>
      <c r="G58" s="70">
        <v>545</v>
      </c>
      <c r="H58" s="70">
        <f>SUM(I58:J58)</f>
        <v>2010</v>
      </c>
      <c r="I58" s="70">
        <v>1473</v>
      </c>
      <c r="J58" s="70">
        <v>537</v>
      </c>
      <c r="K58" s="65"/>
      <c r="L58" s="65"/>
      <c r="AH58" s="68" t="s">
        <v>31</v>
      </c>
    </row>
    <row r="59" spans="1:34" s="66" customFormat="1" ht="20.100000000000001" customHeight="1" x14ac:dyDescent="0.35">
      <c r="A59" s="73" t="s">
        <v>60</v>
      </c>
      <c r="B59" s="70">
        <f>SUM(C59:D59)</f>
        <v>38155</v>
      </c>
      <c r="C59" s="70">
        <v>33854</v>
      </c>
      <c r="D59" s="70">
        <v>4301</v>
      </c>
      <c r="E59" s="70">
        <f>SUM(F59:G59)</f>
        <v>2281</v>
      </c>
      <c r="F59" s="70">
        <v>1726</v>
      </c>
      <c r="G59" s="70">
        <v>555</v>
      </c>
      <c r="H59" s="70">
        <f>SUM(I59:J59)</f>
        <v>2025</v>
      </c>
      <c r="I59" s="70">
        <v>1483</v>
      </c>
      <c r="J59" s="70">
        <v>542</v>
      </c>
      <c r="K59" s="65"/>
      <c r="L59" s="65"/>
    </row>
    <row r="60" spans="1:34" s="66" customFormat="1" ht="20.100000000000001" customHeight="1" x14ac:dyDescent="0.35">
      <c r="A60" s="77" t="s">
        <v>61</v>
      </c>
      <c r="B60" s="70">
        <f>SUM(C60:D60)</f>
        <v>44296</v>
      </c>
      <c r="C60" s="70">
        <v>38828</v>
      </c>
      <c r="D60" s="70">
        <v>5468</v>
      </c>
      <c r="E60" s="70">
        <f>SUM(F60:G60)</f>
        <v>2712</v>
      </c>
      <c r="F60" s="70">
        <v>2041</v>
      </c>
      <c r="G60" s="70">
        <v>671</v>
      </c>
      <c r="H60" s="70">
        <f>SUM(I60:J60)</f>
        <v>2074</v>
      </c>
      <c r="I60" s="70">
        <v>1565</v>
      </c>
      <c r="J60" s="70">
        <v>509</v>
      </c>
      <c r="K60" s="65"/>
      <c r="L60" s="65"/>
    </row>
    <row r="61" spans="1:34" s="66" customFormat="1" ht="20.100000000000001" customHeight="1" x14ac:dyDescent="0.35">
      <c r="A61" s="78" t="s">
        <v>83</v>
      </c>
      <c r="B61" s="70">
        <f>SUM(C61:D61)</f>
        <v>44296</v>
      </c>
      <c r="C61" s="70">
        <v>38828</v>
      </c>
      <c r="D61" s="70">
        <v>5468</v>
      </c>
      <c r="E61" s="70">
        <f>SUM(F61:G61)</f>
        <v>2712</v>
      </c>
      <c r="F61" s="70">
        <v>2041</v>
      </c>
      <c r="G61" s="70">
        <v>671</v>
      </c>
      <c r="H61" s="70">
        <f>SUM(I61:J61)</f>
        <v>2074</v>
      </c>
      <c r="I61" s="70">
        <v>1565</v>
      </c>
      <c r="J61" s="70">
        <v>509</v>
      </c>
      <c r="K61" s="65"/>
      <c r="L61" s="65"/>
    </row>
    <row r="62" spans="1:34" ht="18" customHeight="1" x14ac:dyDescent="0.3">
      <c r="A62" s="59"/>
      <c r="B62" s="14"/>
      <c r="C62" s="14"/>
      <c r="D62" s="14"/>
      <c r="E62" s="14"/>
      <c r="F62" s="14"/>
      <c r="G62" s="15"/>
      <c r="H62" s="14"/>
      <c r="I62" s="15"/>
      <c r="J62" s="14"/>
      <c r="K62" s="4"/>
      <c r="L62" s="5"/>
    </row>
    <row r="63" spans="1:34" ht="15" customHeight="1" x14ac:dyDescent="0.25">
      <c r="A63" s="29" t="s">
        <v>102</v>
      </c>
      <c r="B63" s="7"/>
      <c r="C63" s="7"/>
      <c r="D63" s="7"/>
      <c r="E63" s="7"/>
      <c r="F63" s="7"/>
      <c r="G63" s="7"/>
      <c r="H63" s="7"/>
      <c r="I63" s="7"/>
      <c r="K63" s="2"/>
    </row>
    <row r="64" spans="1:34" ht="15" customHeight="1" x14ac:dyDescent="0.25">
      <c r="A64" s="29" t="s">
        <v>101</v>
      </c>
      <c r="B64" s="12"/>
      <c r="C64" s="12"/>
      <c r="D64" s="12"/>
      <c r="E64" s="7"/>
      <c r="F64" s="7"/>
      <c r="G64" s="7"/>
      <c r="H64" s="7"/>
      <c r="I64" s="7"/>
      <c r="J64" s="7"/>
      <c r="K64" s="2"/>
    </row>
    <row r="65" spans="1:11" ht="15" customHeight="1" x14ac:dyDescent="0.25">
      <c r="A65" s="29" t="s">
        <v>87</v>
      </c>
      <c r="B65" s="2"/>
      <c r="C65" s="2"/>
      <c r="D65" s="2"/>
      <c r="E65" s="6"/>
      <c r="F65" s="6"/>
      <c r="G65" s="6"/>
      <c r="H65" s="6"/>
      <c r="I65" s="6"/>
      <c r="J65" s="7"/>
      <c r="K65" s="2"/>
    </row>
    <row r="66" spans="1:11" ht="20.100000000000001" customHeight="1" x14ac:dyDescent="0.25">
      <c r="A66" s="60"/>
      <c r="B66" s="2"/>
      <c r="C66" s="2"/>
      <c r="D66" s="2"/>
      <c r="E66" s="6"/>
      <c r="F66" s="6"/>
      <c r="G66" s="6"/>
      <c r="H66" s="6"/>
      <c r="I66" s="6"/>
      <c r="J66" s="7"/>
      <c r="K66" s="2"/>
    </row>
    <row r="67" spans="1:11" ht="15" customHeight="1" x14ac:dyDescent="0.25">
      <c r="A67" s="32" t="s">
        <v>88</v>
      </c>
      <c r="B67" s="2"/>
      <c r="C67" s="2"/>
      <c r="D67" s="2"/>
      <c r="E67" s="6"/>
      <c r="F67" s="6"/>
      <c r="G67" s="6"/>
      <c r="H67" s="6"/>
      <c r="I67" s="6"/>
      <c r="J67" s="7"/>
      <c r="K67" s="2"/>
    </row>
    <row r="68" spans="1:11" ht="15" customHeight="1" x14ac:dyDescent="0.25">
      <c r="A68" s="32" t="s">
        <v>89</v>
      </c>
      <c r="B68" s="2"/>
      <c r="C68" s="2"/>
      <c r="D68" s="2"/>
      <c r="E68" s="6"/>
      <c r="F68" s="6"/>
      <c r="G68" s="6"/>
      <c r="H68" s="6"/>
      <c r="I68" s="6"/>
      <c r="J68" s="6"/>
      <c r="K68" s="2"/>
    </row>
    <row r="69" spans="1:11" ht="15" customHeight="1" x14ac:dyDescent="0.25">
      <c r="A69" s="32" t="s">
        <v>90</v>
      </c>
      <c r="B69" s="6"/>
      <c r="C69" s="6"/>
      <c r="D69" s="6"/>
      <c r="E69" s="2"/>
      <c r="F69" s="6"/>
      <c r="G69" s="6"/>
      <c r="H69" s="6"/>
      <c r="I69" s="6"/>
      <c r="K69" s="2"/>
    </row>
    <row r="70" spans="1:11" ht="15" customHeight="1" x14ac:dyDescent="0.25">
      <c r="B70" s="2"/>
      <c r="C70" s="2"/>
      <c r="D70" s="7" t="s">
        <v>99</v>
      </c>
      <c r="E70" s="61" t="s">
        <v>98</v>
      </c>
      <c r="G70" s="2"/>
      <c r="H70" s="2"/>
      <c r="I70" s="2"/>
      <c r="J70" s="7"/>
      <c r="K70" s="2"/>
    </row>
    <row r="71" spans="1:11" ht="15" customHeight="1" x14ac:dyDescent="0.25">
      <c r="B71" s="2"/>
      <c r="C71" s="2"/>
      <c r="D71" s="2"/>
      <c r="E71" s="6" t="s">
        <v>100</v>
      </c>
      <c r="G71" s="2"/>
      <c r="H71" s="2"/>
      <c r="I71" s="2"/>
      <c r="J71" s="7"/>
      <c r="K71" s="2"/>
    </row>
    <row r="72" spans="1:11" ht="20.10000000000000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0.100000000000001" customHeight="1" x14ac:dyDescent="0.3">
      <c r="A73" s="104">
        <v>226</v>
      </c>
      <c r="B73" s="104"/>
      <c r="C73" s="104"/>
      <c r="D73" s="104"/>
      <c r="E73" s="104"/>
      <c r="F73" s="104"/>
      <c r="G73" s="104"/>
      <c r="H73" s="104"/>
      <c r="I73" s="104"/>
      <c r="J73" s="104"/>
    </row>
    <row r="7188" spans="1:1" x14ac:dyDescent="0.2">
      <c r="A7188" s="56" t="s">
        <v>35</v>
      </c>
    </row>
    <row r="7189" spans="1:1" x14ac:dyDescent="0.2">
      <c r="A7189" s="56" t="s">
        <v>36</v>
      </c>
    </row>
    <row r="7190" spans="1:1" x14ac:dyDescent="0.2">
      <c r="A7190" s="56" t="s">
        <v>37</v>
      </c>
    </row>
    <row r="7191" spans="1:1" x14ac:dyDescent="0.2">
      <c r="A7191" s="56" t="s">
        <v>38</v>
      </c>
    </row>
  </sheetData>
  <mergeCells count="9">
    <mergeCell ref="A73:J73"/>
    <mergeCell ref="A10:J10"/>
    <mergeCell ref="A1:J1"/>
    <mergeCell ref="A3:J3"/>
    <mergeCell ref="H7:J7"/>
    <mergeCell ref="E7:G7"/>
    <mergeCell ref="B7:D7"/>
    <mergeCell ref="A7:A8"/>
    <mergeCell ref="A4:J4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H7190"/>
  <sheetViews>
    <sheetView showGridLines="0" view="pageBreakPreview" zoomScale="85" zoomScaleNormal="75" zoomScaleSheetLayoutView="85" workbookViewId="0">
      <selection activeCell="J6" sqref="J6"/>
    </sheetView>
  </sheetViews>
  <sheetFormatPr defaultColWidth="9.625" defaultRowHeight="12.75" x14ac:dyDescent="0.2"/>
  <cols>
    <col min="1" max="1" width="20.625" style="56" customWidth="1"/>
    <col min="2" max="10" width="14.625" style="1" customWidth="1"/>
    <col min="11" max="13" width="10.625" style="1" customWidth="1"/>
    <col min="14" max="15" width="12.625" style="1" customWidth="1"/>
    <col min="16" max="16" width="1.625" style="1" customWidth="1"/>
    <col min="17" max="17" width="12.625" style="1" customWidth="1"/>
    <col min="18" max="18" width="1.625" style="1" customWidth="1"/>
    <col min="19" max="19" width="12.625" style="1" customWidth="1"/>
    <col min="20" max="20" width="3.625" style="1" customWidth="1"/>
    <col min="21" max="21" width="12.625" style="1" customWidth="1"/>
    <col min="22" max="22" width="3.625" style="1" customWidth="1"/>
    <col min="23" max="23" width="12.625" style="1" customWidth="1"/>
    <col min="24" max="24" width="3.625" style="1" customWidth="1"/>
    <col min="25" max="25" width="12.625" style="1" customWidth="1"/>
    <col min="26" max="26" width="3.625" style="1" customWidth="1"/>
    <col min="27" max="27" width="12.625" style="1" customWidth="1"/>
    <col min="28" max="28" width="3.625" style="1" customWidth="1"/>
    <col min="29" max="29" width="12.625" style="1" customWidth="1"/>
    <col min="30" max="30" width="3.625" style="1" customWidth="1"/>
    <col min="31" max="31" width="12.625" style="1" customWidth="1"/>
    <col min="32" max="32" width="3.625" style="1" customWidth="1"/>
    <col min="33" max="33" width="12.625" style="1" customWidth="1"/>
    <col min="34" max="34" width="3.625" style="1" customWidth="1"/>
    <col min="35" max="35" width="12.625" style="1" customWidth="1"/>
    <col min="36" max="16384" width="9.625" style="1"/>
  </cols>
  <sheetData>
    <row r="1" spans="1:19" ht="20.100000000000001" customHeight="1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  <c r="S1" s="3" t="s">
        <v>0</v>
      </c>
    </row>
    <row r="2" spans="1:19" ht="20.100000000000001" customHeight="1" x14ac:dyDescent="0.25">
      <c r="A2" s="55"/>
      <c r="B2" s="2"/>
      <c r="C2" s="2"/>
      <c r="D2" s="2"/>
      <c r="E2" s="2"/>
      <c r="F2" s="2"/>
      <c r="G2" s="2"/>
      <c r="H2" s="2"/>
      <c r="I2" s="2"/>
      <c r="J2" s="2"/>
    </row>
    <row r="3" spans="1:19" s="30" customFormat="1" ht="24.95" customHeight="1" x14ac:dyDescent="0.35">
      <c r="A3" s="107" t="s">
        <v>96</v>
      </c>
      <c r="B3" s="107"/>
      <c r="C3" s="107"/>
      <c r="D3" s="107"/>
      <c r="E3" s="107"/>
      <c r="F3" s="107"/>
      <c r="G3" s="107"/>
      <c r="H3" s="107"/>
      <c r="I3" s="107"/>
      <c r="J3" s="107"/>
      <c r="S3" s="31" t="s">
        <v>0</v>
      </c>
    </row>
    <row r="4" spans="1:19" s="30" customFormat="1" ht="24.95" customHeight="1" x14ac:dyDescent="0.35">
      <c r="A4" s="107" t="s">
        <v>95</v>
      </c>
      <c r="B4" s="107"/>
      <c r="C4" s="107"/>
      <c r="D4" s="107"/>
      <c r="E4" s="107"/>
      <c r="F4" s="107"/>
      <c r="G4" s="107"/>
      <c r="H4" s="107"/>
      <c r="I4" s="107"/>
      <c r="J4" s="107"/>
      <c r="S4" s="31"/>
    </row>
    <row r="5" spans="1:19" s="30" customFormat="1" ht="20.100000000000001" customHeight="1" x14ac:dyDescent="0.35">
      <c r="A5" s="52"/>
      <c r="B5" s="52"/>
      <c r="C5" s="52"/>
      <c r="D5" s="52"/>
      <c r="E5" s="52"/>
      <c r="F5" s="52"/>
      <c r="G5" s="52"/>
      <c r="H5" s="52"/>
      <c r="I5" s="52"/>
      <c r="J5" s="52"/>
      <c r="S5" s="31"/>
    </row>
    <row r="6" spans="1:19" ht="20.100000000000001" customHeight="1" x14ac:dyDescent="0.3">
      <c r="A6" s="55"/>
      <c r="B6" s="2"/>
      <c r="C6" s="2"/>
      <c r="D6" s="2"/>
      <c r="E6" s="2"/>
      <c r="F6" s="2"/>
      <c r="G6" s="2"/>
      <c r="H6" s="2"/>
      <c r="I6" s="2"/>
      <c r="J6" s="103" t="s">
        <v>121</v>
      </c>
      <c r="K6" s="2"/>
    </row>
    <row r="7" spans="1:19" s="19" customFormat="1" ht="30" customHeight="1" x14ac:dyDescent="0.15">
      <c r="A7" s="111" t="s">
        <v>4</v>
      </c>
      <c r="B7" s="108" t="s">
        <v>1</v>
      </c>
      <c r="C7" s="109"/>
      <c r="D7" s="110"/>
      <c r="E7" s="108" t="s">
        <v>2</v>
      </c>
      <c r="F7" s="109"/>
      <c r="G7" s="110"/>
      <c r="H7" s="108" t="s">
        <v>3</v>
      </c>
      <c r="I7" s="109"/>
      <c r="J7" s="109"/>
      <c r="K7" s="18"/>
    </row>
    <row r="8" spans="1:19" s="19" customFormat="1" ht="30" customHeight="1" x14ac:dyDescent="0.15">
      <c r="A8" s="112"/>
      <c r="B8" s="45" t="s">
        <v>5</v>
      </c>
      <c r="C8" s="45" t="s">
        <v>6</v>
      </c>
      <c r="D8" s="45" t="s">
        <v>7</v>
      </c>
      <c r="E8" s="45" t="s">
        <v>5</v>
      </c>
      <c r="F8" s="45" t="s">
        <v>6</v>
      </c>
      <c r="G8" s="45" t="s">
        <v>7</v>
      </c>
      <c r="H8" s="45" t="s">
        <v>5</v>
      </c>
      <c r="I8" s="45" t="s">
        <v>6</v>
      </c>
      <c r="J8" s="54" t="s">
        <v>7</v>
      </c>
      <c r="K8" s="18"/>
    </row>
    <row r="9" spans="1:19" ht="15" customHeight="1" x14ac:dyDescent="0.3">
      <c r="A9" s="57"/>
      <c r="B9" s="10"/>
      <c r="C9" s="10"/>
      <c r="D9" s="9"/>
      <c r="E9" s="10"/>
      <c r="F9" s="10"/>
      <c r="G9" s="10"/>
      <c r="H9" s="10"/>
      <c r="I9" s="10"/>
      <c r="J9" s="9"/>
      <c r="K9" s="2"/>
    </row>
    <row r="10" spans="1:19" s="89" customFormat="1" ht="24.95" customHeight="1" x14ac:dyDescent="0.15">
      <c r="A10" s="105" t="s">
        <v>62</v>
      </c>
      <c r="B10" s="105"/>
      <c r="C10" s="105"/>
      <c r="D10" s="105"/>
      <c r="E10" s="105"/>
      <c r="F10" s="105"/>
      <c r="G10" s="105"/>
      <c r="H10" s="105"/>
      <c r="I10" s="105"/>
      <c r="J10" s="105"/>
    </row>
    <row r="11" spans="1:19" ht="18" customHeight="1" x14ac:dyDescent="0.3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2"/>
    </row>
    <row r="12" spans="1:19" s="82" customFormat="1" ht="20.100000000000001" customHeight="1" x14ac:dyDescent="0.15">
      <c r="A12" s="73" t="s">
        <v>9</v>
      </c>
      <c r="B12" s="79">
        <v>830754</v>
      </c>
      <c r="C12" s="79">
        <v>661894</v>
      </c>
      <c r="D12" s="79">
        <v>168860</v>
      </c>
      <c r="E12" s="79">
        <v>33736</v>
      </c>
      <c r="F12" s="79">
        <v>24698</v>
      </c>
      <c r="G12" s="80">
        <v>9038</v>
      </c>
      <c r="H12" s="79">
        <v>221724</v>
      </c>
      <c r="I12" s="79">
        <v>151350</v>
      </c>
      <c r="J12" s="79">
        <v>70374</v>
      </c>
      <c r="K12" s="81"/>
    </row>
    <row r="13" spans="1:19" s="82" customFormat="1" ht="20.100000000000001" customHeight="1" x14ac:dyDescent="0.15">
      <c r="A13" s="73" t="s">
        <v>10</v>
      </c>
      <c r="B13" s="79">
        <v>906561</v>
      </c>
      <c r="C13" s="79">
        <v>703688</v>
      </c>
      <c r="D13" s="79">
        <v>202873</v>
      </c>
      <c r="E13" s="79">
        <v>40690</v>
      </c>
      <c r="F13" s="79">
        <v>28839</v>
      </c>
      <c r="G13" s="80">
        <v>11851</v>
      </c>
      <c r="H13" s="79">
        <v>232670</v>
      </c>
      <c r="I13" s="79">
        <v>166191</v>
      </c>
      <c r="J13" s="79">
        <v>66479</v>
      </c>
      <c r="K13" s="81"/>
    </row>
    <row r="14" spans="1:19" s="82" customFormat="1" ht="20.100000000000001" customHeight="1" x14ac:dyDescent="0.15">
      <c r="A14" s="76" t="s">
        <v>84</v>
      </c>
      <c r="B14" s="79">
        <v>940893</v>
      </c>
      <c r="C14" s="79">
        <v>712635.5</v>
      </c>
      <c r="D14" s="79">
        <v>228257.5</v>
      </c>
      <c r="E14" s="79">
        <v>49048</v>
      </c>
      <c r="F14" s="79">
        <v>33854</v>
      </c>
      <c r="G14" s="80">
        <v>15194</v>
      </c>
      <c r="H14" s="79">
        <v>255661</v>
      </c>
      <c r="I14" s="79">
        <v>166716</v>
      </c>
      <c r="J14" s="79">
        <v>88945</v>
      </c>
      <c r="K14" s="81"/>
    </row>
    <row r="15" spans="1:19" s="82" customFormat="1" ht="20.100000000000001" customHeight="1" x14ac:dyDescent="0.15">
      <c r="A15" s="76" t="s">
        <v>85</v>
      </c>
      <c r="B15" s="79">
        <v>975225</v>
      </c>
      <c r="C15" s="79">
        <v>721583</v>
      </c>
      <c r="D15" s="79">
        <v>253642</v>
      </c>
      <c r="E15" s="79">
        <v>54868</v>
      </c>
      <c r="F15" s="79">
        <v>38127</v>
      </c>
      <c r="G15" s="80">
        <v>16741</v>
      </c>
      <c r="H15" s="79">
        <v>261569</v>
      </c>
      <c r="I15" s="79">
        <v>171560</v>
      </c>
      <c r="J15" s="79">
        <v>90009</v>
      </c>
      <c r="K15" s="81"/>
    </row>
    <row r="16" spans="1:19" s="82" customFormat="1" ht="20.100000000000001" customHeight="1" x14ac:dyDescent="0.15">
      <c r="A16" s="76" t="s">
        <v>86</v>
      </c>
      <c r="B16" s="79">
        <v>1009557</v>
      </c>
      <c r="C16" s="79">
        <v>730530.5</v>
      </c>
      <c r="D16" s="79">
        <v>279026.5</v>
      </c>
      <c r="E16" s="79">
        <v>53413</v>
      </c>
      <c r="F16" s="79">
        <v>36046</v>
      </c>
      <c r="G16" s="80">
        <v>17367</v>
      </c>
      <c r="H16" s="79">
        <v>298844</v>
      </c>
      <c r="I16" s="79">
        <v>189798</v>
      </c>
      <c r="J16" s="79">
        <v>109046</v>
      </c>
      <c r="K16" s="81"/>
    </row>
    <row r="17" spans="1:11" s="82" customFormat="1" ht="20.100000000000001" customHeight="1" x14ac:dyDescent="0.15">
      <c r="A17" s="73" t="s">
        <v>14</v>
      </c>
      <c r="B17" s="79">
        <v>1043889</v>
      </c>
      <c r="C17" s="79">
        <v>739478</v>
      </c>
      <c r="D17" s="79">
        <v>304411</v>
      </c>
      <c r="E17" s="79">
        <v>54047</v>
      </c>
      <c r="F17" s="79">
        <v>37258</v>
      </c>
      <c r="G17" s="80">
        <v>16789</v>
      </c>
      <c r="H17" s="79">
        <v>319795</v>
      </c>
      <c r="I17" s="79">
        <v>203932</v>
      </c>
      <c r="J17" s="79">
        <v>115863</v>
      </c>
      <c r="K17" s="81"/>
    </row>
    <row r="18" spans="1:11" s="82" customFormat="1" ht="20.100000000000001" customHeight="1" x14ac:dyDescent="0.15">
      <c r="A18" s="73" t="s">
        <v>15</v>
      </c>
      <c r="B18" s="79">
        <v>1093538</v>
      </c>
      <c r="C18" s="79">
        <v>773529</v>
      </c>
      <c r="D18" s="79">
        <v>320009</v>
      </c>
      <c r="E18" s="79">
        <v>57195</v>
      </c>
      <c r="F18" s="79">
        <v>40527</v>
      </c>
      <c r="G18" s="80">
        <v>16668</v>
      </c>
      <c r="H18" s="79">
        <v>338824</v>
      </c>
      <c r="I18" s="79">
        <v>216826</v>
      </c>
      <c r="J18" s="79">
        <v>121998</v>
      </c>
      <c r="K18" s="81"/>
    </row>
    <row r="19" spans="1:11" s="82" customFormat="1" ht="20.100000000000001" customHeight="1" x14ac:dyDescent="0.15">
      <c r="A19" s="73" t="s">
        <v>16</v>
      </c>
      <c r="B19" s="79">
        <v>1152323</v>
      </c>
      <c r="C19" s="79">
        <v>809481</v>
      </c>
      <c r="D19" s="79">
        <v>342842</v>
      </c>
      <c r="E19" s="79">
        <v>61080</v>
      </c>
      <c r="F19" s="79">
        <v>43428</v>
      </c>
      <c r="G19" s="80">
        <v>17652</v>
      </c>
      <c r="H19" s="79">
        <v>356390</v>
      </c>
      <c r="I19" s="79">
        <v>229085</v>
      </c>
      <c r="J19" s="79">
        <v>127305</v>
      </c>
      <c r="K19" s="81"/>
    </row>
    <row r="20" spans="1:11" s="82" customFormat="1" ht="20.100000000000001" customHeight="1" x14ac:dyDescent="0.15">
      <c r="A20" s="73" t="s">
        <v>17</v>
      </c>
      <c r="B20" s="79">
        <v>1216133</v>
      </c>
      <c r="C20" s="79">
        <v>854702</v>
      </c>
      <c r="D20" s="79">
        <v>361431</v>
      </c>
      <c r="E20" s="79">
        <v>69895</v>
      </c>
      <c r="F20" s="79">
        <v>48748</v>
      </c>
      <c r="G20" s="80">
        <v>21147</v>
      </c>
      <c r="H20" s="79">
        <v>377572</v>
      </c>
      <c r="I20" s="79">
        <v>242659</v>
      </c>
      <c r="J20" s="79">
        <v>134913</v>
      </c>
      <c r="K20" s="81"/>
    </row>
    <row r="21" spans="1:11" s="82" customFormat="1" ht="20.100000000000001" customHeight="1" x14ac:dyDescent="0.15">
      <c r="A21" s="73" t="s">
        <v>18</v>
      </c>
      <c r="B21" s="79">
        <v>1291923</v>
      </c>
      <c r="C21" s="79">
        <v>908524</v>
      </c>
      <c r="D21" s="79">
        <v>383399</v>
      </c>
      <c r="E21" s="79">
        <v>73894</v>
      </c>
      <c r="F21" s="79">
        <v>51433</v>
      </c>
      <c r="G21" s="80">
        <v>22461</v>
      </c>
      <c r="H21" s="79">
        <v>397293</v>
      </c>
      <c r="I21" s="79">
        <v>255879</v>
      </c>
      <c r="J21" s="79">
        <v>141414</v>
      </c>
      <c r="K21" s="81"/>
    </row>
    <row r="22" spans="1:11" s="82" customFormat="1" ht="20.100000000000001" customHeight="1" x14ac:dyDescent="0.15">
      <c r="A22" s="73" t="s">
        <v>19</v>
      </c>
      <c r="B22" s="79">
        <v>1378982</v>
      </c>
      <c r="C22" s="79">
        <v>963759</v>
      </c>
      <c r="D22" s="79">
        <v>415223</v>
      </c>
      <c r="E22" s="79">
        <v>79729</v>
      </c>
      <c r="F22" s="79">
        <v>55320</v>
      </c>
      <c r="G22" s="80">
        <v>24409</v>
      </c>
      <c r="H22" s="79">
        <v>429220</v>
      </c>
      <c r="I22" s="79">
        <v>278417</v>
      </c>
      <c r="J22" s="79">
        <v>150803</v>
      </c>
      <c r="K22" s="81"/>
    </row>
    <row r="23" spans="1:11" s="82" customFormat="1" ht="20.100000000000001" customHeight="1" x14ac:dyDescent="0.15">
      <c r="A23" s="73" t="s">
        <v>20</v>
      </c>
      <c r="B23" s="79">
        <v>1457571</v>
      </c>
      <c r="C23" s="79">
        <v>1032087</v>
      </c>
      <c r="D23" s="79">
        <v>425484</v>
      </c>
      <c r="E23" s="79">
        <v>87483</v>
      </c>
      <c r="F23" s="79">
        <v>60641</v>
      </c>
      <c r="G23" s="80">
        <v>26842</v>
      </c>
      <c r="H23" s="79">
        <v>459366</v>
      </c>
      <c r="I23" s="79">
        <v>300505</v>
      </c>
      <c r="J23" s="79">
        <v>158861</v>
      </c>
      <c r="K23" s="81"/>
    </row>
    <row r="24" spans="1:11" s="82" customFormat="1" ht="20.100000000000001" customHeight="1" x14ac:dyDescent="0.15">
      <c r="A24" s="73" t="s">
        <v>21</v>
      </c>
      <c r="B24" s="79">
        <v>1515997</v>
      </c>
      <c r="C24" s="79">
        <v>1067557</v>
      </c>
      <c r="D24" s="79">
        <v>448440</v>
      </c>
      <c r="E24" s="79">
        <v>105675</v>
      </c>
      <c r="F24" s="79">
        <v>76906</v>
      </c>
      <c r="G24" s="80">
        <v>28769</v>
      </c>
      <c r="H24" s="79">
        <v>480359</v>
      </c>
      <c r="I24" s="79">
        <v>316343</v>
      </c>
      <c r="J24" s="79">
        <v>164016</v>
      </c>
      <c r="K24" s="81"/>
    </row>
    <row r="25" spans="1:11" s="82" customFormat="1" ht="20.100000000000001" customHeight="1" x14ac:dyDescent="0.15">
      <c r="A25" s="73" t="s">
        <v>22</v>
      </c>
      <c r="B25" s="79">
        <v>1593165</v>
      </c>
      <c r="C25" s="79">
        <v>1118254</v>
      </c>
      <c r="D25" s="79">
        <v>474911</v>
      </c>
      <c r="E25" s="79">
        <v>117790</v>
      </c>
      <c r="F25" s="79">
        <v>87159</v>
      </c>
      <c r="G25" s="80">
        <v>30631</v>
      </c>
      <c r="H25" s="79">
        <v>499345</v>
      </c>
      <c r="I25" s="79">
        <v>327938</v>
      </c>
      <c r="J25" s="79">
        <v>171407</v>
      </c>
      <c r="K25" s="81"/>
    </row>
    <row r="26" spans="1:11" s="82" customFormat="1" ht="20.100000000000001" customHeight="1" x14ac:dyDescent="0.15">
      <c r="A26" s="73" t="s">
        <v>23</v>
      </c>
      <c r="B26" s="79">
        <v>1650699</v>
      </c>
      <c r="C26" s="79">
        <v>1153387</v>
      </c>
      <c r="D26" s="79">
        <v>497312</v>
      </c>
      <c r="E26" s="79">
        <v>130349</v>
      </c>
      <c r="F26" s="79">
        <v>93823</v>
      </c>
      <c r="G26" s="80">
        <v>36526</v>
      </c>
      <c r="H26" s="79">
        <v>513050</v>
      </c>
      <c r="I26" s="79">
        <v>337052</v>
      </c>
      <c r="J26" s="79">
        <v>175998</v>
      </c>
      <c r="K26" s="81"/>
    </row>
    <row r="27" spans="1:11" s="82" customFormat="1" ht="20.100000000000001" customHeight="1" x14ac:dyDescent="0.15">
      <c r="A27" s="73" t="s">
        <v>24</v>
      </c>
      <c r="B27" s="79">
        <v>1712594</v>
      </c>
      <c r="C27" s="79">
        <v>1205818</v>
      </c>
      <c r="D27" s="79">
        <v>506776</v>
      </c>
      <c r="E27" s="79">
        <v>128165</v>
      </c>
      <c r="F27" s="79">
        <v>90400</v>
      </c>
      <c r="G27" s="80">
        <v>37765</v>
      </c>
      <c r="H27" s="79">
        <v>528751</v>
      </c>
      <c r="I27" s="79">
        <v>349403</v>
      </c>
      <c r="J27" s="79">
        <v>179348</v>
      </c>
      <c r="K27" s="81"/>
    </row>
    <row r="28" spans="1:11" s="82" customFormat="1" ht="20.100000000000001" customHeight="1" x14ac:dyDescent="0.15">
      <c r="A28" s="73" t="s">
        <v>25</v>
      </c>
      <c r="B28" s="79">
        <v>1716385</v>
      </c>
      <c r="C28" s="79">
        <v>1213624</v>
      </c>
      <c r="D28" s="79">
        <v>502761</v>
      </c>
      <c r="E28" s="79">
        <v>127925</v>
      </c>
      <c r="F28" s="79">
        <v>92400</v>
      </c>
      <c r="G28" s="80">
        <v>35525</v>
      </c>
      <c r="H28" s="79">
        <v>541332</v>
      </c>
      <c r="I28" s="79">
        <v>358270</v>
      </c>
      <c r="J28" s="79">
        <v>183062</v>
      </c>
      <c r="K28" s="81"/>
    </row>
    <row r="29" spans="1:11" s="82" customFormat="1" ht="20.100000000000001" customHeight="1" x14ac:dyDescent="0.15">
      <c r="A29" s="73" t="s">
        <v>26</v>
      </c>
      <c r="B29" s="79">
        <v>1815684</v>
      </c>
      <c r="C29" s="79">
        <v>1307993</v>
      </c>
      <c r="D29" s="79">
        <v>507691</v>
      </c>
      <c r="E29" s="79">
        <v>130865</v>
      </c>
      <c r="F29" s="79">
        <v>92450</v>
      </c>
      <c r="G29" s="80">
        <v>38415</v>
      </c>
      <c r="H29" s="79">
        <v>574890</v>
      </c>
      <c r="I29" s="79">
        <v>375351</v>
      </c>
      <c r="J29" s="79">
        <v>199539</v>
      </c>
      <c r="K29" s="81"/>
    </row>
    <row r="30" spans="1:11" s="82" customFormat="1" ht="20.100000000000001" customHeight="1" x14ac:dyDescent="0.15">
      <c r="A30" s="73" t="s">
        <v>27</v>
      </c>
      <c r="B30" s="79">
        <v>1919090</v>
      </c>
      <c r="C30" s="79">
        <v>1349708</v>
      </c>
      <c r="D30" s="79">
        <v>569382</v>
      </c>
      <c r="E30" s="79">
        <v>141141</v>
      </c>
      <c r="F30" s="79">
        <v>95808</v>
      </c>
      <c r="G30" s="80">
        <v>45333</v>
      </c>
      <c r="H30" s="79">
        <v>628271</v>
      </c>
      <c r="I30" s="79">
        <v>417723</v>
      </c>
      <c r="J30" s="79">
        <v>210548</v>
      </c>
      <c r="K30" s="81"/>
    </row>
    <row r="31" spans="1:11" s="82" customFormat="1" ht="20.100000000000001" customHeight="1" x14ac:dyDescent="0.15">
      <c r="A31" s="73" t="s">
        <v>28</v>
      </c>
      <c r="B31" s="79">
        <v>1978476</v>
      </c>
      <c r="C31" s="79">
        <v>1424489</v>
      </c>
      <c r="D31" s="79">
        <v>553987</v>
      </c>
      <c r="E31" s="79">
        <v>146516</v>
      </c>
      <c r="F31" s="79">
        <v>102593</v>
      </c>
      <c r="G31" s="80">
        <v>43923</v>
      </c>
      <c r="H31" s="79">
        <v>669796</v>
      </c>
      <c r="I31" s="79">
        <v>448318</v>
      </c>
      <c r="J31" s="79">
        <v>221478</v>
      </c>
      <c r="K31" s="81"/>
    </row>
    <row r="32" spans="1:11" s="82" customFormat="1" ht="20.100000000000001" customHeight="1" x14ac:dyDescent="0.15">
      <c r="A32" s="73" t="s">
        <v>29</v>
      </c>
      <c r="B32" s="79">
        <v>2300394</v>
      </c>
      <c r="C32" s="79">
        <v>1724588</v>
      </c>
      <c r="D32" s="79">
        <v>575806</v>
      </c>
      <c r="E32" s="79">
        <v>208588</v>
      </c>
      <c r="F32" s="79">
        <v>141170</v>
      </c>
      <c r="G32" s="80">
        <v>67418</v>
      </c>
      <c r="H32" s="79">
        <v>720482</v>
      </c>
      <c r="I32" s="79">
        <v>490528</v>
      </c>
      <c r="J32" s="79">
        <v>229954</v>
      </c>
      <c r="K32" s="81"/>
    </row>
    <row r="33" spans="1:34" s="82" customFormat="1" ht="20.100000000000001" customHeight="1" x14ac:dyDescent="0.15">
      <c r="A33" s="73" t="s">
        <v>30</v>
      </c>
      <c r="B33" s="79">
        <v>2415842</v>
      </c>
      <c r="C33" s="79">
        <v>1812051</v>
      </c>
      <c r="D33" s="79">
        <v>603791</v>
      </c>
      <c r="E33" s="79">
        <v>230894</v>
      </c>
      <c r="F33" s="79">
        <v>157587</v>
      </c>
      <c r="G33" s="80">
        <v>73307</v>
      </c>
      <c r="H33" s="79">
        <v>734877</v>
      </c>
      <c r="I33" s="79">
        <v>507473</v>
      </c>
      <c r="J33" s="79">
        <v>227404</v>
      </c>
      <c r="K33" s="81"/>
      <c r="L33" s="81"/>
      <c r="AH33" s="83" t="s">
        <v>31</v>
      </c>
    </row>
    <row r="34" spans="1:34" s="82" customFormat="1" ht="20.100000000000001" customHeight="1" x14ac:dyDescent="0.15">
      <c r="A34" s="73" t="s">
        <v>32</v>
      </c>
      <c r="B34" s="79">
        <v>2540006</v>
      </c>
      <c r="C34" s="79">
        <v>1933640</v>
      </c>
      <c r="D34" s="79">
        <v>606366</v>
      </c>
      <c r="E34" s="79">
        <v>252256</v>
      </c>
      <c r="F34" s="79">
        <v>169508</v>
      </c>
      <c r="G34" s="80">
        <v>82748</v>
      </c>
      <c r="H34" s="79">
        <v>816969</v>
      </c>
      <c r="I34" s="79">
        <v>575392</v>
      </c>
      <c r="J34" s="79">
        <v>241577</v>
      </c>
      <c r="K34" s="81"/>
      <c r="L34" s="81"/>
    </row>
    <row r="35" spans="1:34" s="82" customFormat="1" ht="20.100000000000001" customHeight="1" x14ac:dyDescent="0.15">
      <c r="A35" s="73" t="s">
        <v>33</v>
      </c>
      <c r="B35" s="79">
        <v>2216975</v>
      </c>
      <c r="C35" s="79">
        <v>1484276</v>
      </c>
      <c r="D35" s="79">
        <v>732699</v>
      </c>
      <c r="E35" s="79">
        <v>535842</v>
      </c>
      <c r="F35" s="79">
        <v>349915</v>
      </c>
      <c r="G35" s="80">
        <v>185927</v>
      </c>
      <c r="H35" s="79">
        <v>242512</v>
      </c>
      <c r="I35" s="79">
        <v>158145</v>
      </c>
      <c r="J35" s="79">
        <v>84367</v>
      </c>
      <c r="K35" s="81"/>
      <c r="L35" s="81"/>
    </row>
    <row r="36" spans="1:34" s="86" customFormat="1" ht="20.100000000000001" customHeight="1" x14ac:dyDescent="0.15">
      <c r="A36" s="77" t="s">
        <v>34</v>
      </c>
      <c r="B36" s="84">
        <v>2258607</v>
      </c>
      <c r="C36" s="84">
        <v>1504857</v>
      </c>
      <c r="D36" s="84">
        <v>753750</v>
      </c>
      <c r="E36" s="84">
        <v>554175</v>
      </c>
      <c r="F36" s="84">
        <v>356633</v>
      </c>
      <c r="G36" s="85">
        <v>197542</v>
      </c>
      <c r="H36" s="84">
        <v>263841</v>
      </c>
      <c r="I36" s="84">
        <v>174941</v>
      </c>
      <c r="J36" s="84">
        <v>88900</v>
      </c>
    </row>
    <row r="37" spans="1:34" s="82" customFormat="1" ht="20.100000000000001" customHeight="1" x14ac:dyDescent="0.15">
      <c r="A37" s="73" t="s">
        <v>39</v>
      </c>
      <c r="B37" s="84">
        <v>2277258</v>
      </c>
      <c r="C37" s="84">
        <v>1514887</v>
      </c>
      <c r="D37" s="84">
        <v>762371</v>
      </c>
      <c r="E37" s="84">
        <v>594470</v>
      </c>
      <c r="F37" s="84">
        <v>389675</v>
      </c>
      <c r="G37" s="84">
        <v>204795</v>
      </c>
      <c r="H37" s="84">
        <v>279062</v>
      </c>
      <c r="I37" s="84">
        <v>189045</v>
      </c>
      <c r="J37" s="84">
        <v>90017</v>
      </c>
      <c r="K37" s="81"/>
    </row>
    <row r="38" spans="1:34" s="88" customFormat="1" ht="20.100000000000001" customHeight="1" x14ac:dyDescent="0.15">
      <c r="A38" s="73" t="s">
        <v>40</v>
      </c>
      <c r="B38" s="84">
        <v>2220282</v>
      </c>
      <c r="C38" s="84">
        <v>1470913</v>
      </c>
      <c r="D38" s="84">
        <v>749369</v>
      </c>
      <c r="E38" s="84">
        <v>148525</v>
      </c>
      <c r="F38" s="84">
        <v>98843</v>
      </c>
      <c r="G38" s="84">
        <v>49682</v>
      </c>
      <c r="H38" s="84">
        <v>679665</v>
      </c>
      <c r="I38" s="84">
        <v>442172</v>
      </c>
      <c r="J38" s="84">
        <v>237493</v>
      </c>
      <c r="K38" s="87"/>
    </row>
    <row r="39" spans="1:34" s="82" customFormat="1" ht="20.100000000000001" customHeight="1" x14ac:dyDescent="0.15">
      <c r="A39" s="73" t="s">
        <v>41</v>
      </c>
      <c r="B39" s="84">
        <v>2208557</v>
      </c>
      <c r="C39" s="84">
        <v>1444331</v>
      </c>
      <c r="D39" s="84">
        <v>764226</v>
      </c>
      <c r="E39" s="84">
        <v>136929</v>
      </c>
      <c r="F39" s="84">
        <v>88639</v>
      </c>
      <c r="G39" s="84">
        <v>48290</v>
      </c>
      <c r="H39" s="84">
        <v>813099</v>
      </c>
      <c r="I39" s="84">
        <v>514149</v>
      </c>
      <c r="J39" s="84">
        <v>298950</v>
      </c>
      <c r="K39" s="81"/>
    </row>
    <row r="40" spans="1:34" s="82" customFormat="1" ht="20.100000000000001" customHeight="1" x14ac:dyDescent="0.15">
      <c r="A40" s="73" t="s">
        <v>42</v>
      </c>
      <c r="B40" s="84">
        <v>2256461</v>
      </c>
      <c r="C40" s="84">
        <v>1464359</v>
      </c>
      <c r="D40" s="84">
        <v>792102</v>
      </c>
      <c r="E40" s="84">
        <v>131749</v>
      </c>
      <c r="F40" s="84">
        <v>84020</v>
      </c>
      <c r="G40" s="84">
        <v>47729</v>
      </c>
      <c r="H40" s="84">
        <v>802200</v>
      </c>
      <c r="I40" s="84">
        <v>495282</v>
      </c>
      <c r="J40" s="84">
        <v>306918</v>
      </c>
      <c r="K40" s="81"/>
    </row>
    <row r="41" spans="1:34" s="82" customFormat="1" ht="20.100000000000001" customHeight="1" x14ac:dyDescent="0.15">
      <c r="A41" s="73" t="s">
        <v>43</v>
      </c>
      <c r="B41" s="84">
        <v>2226338</v>
      </c>
      <c r="C41" s="84">
        <v>1444004</v>
      </c>
      <c r="D41" s="84">
        <v>782334</v>
      </c>
      <c r="E41" s="84">
        <v>121392</v>
      </c>
      <c r="F41" s="84">
        <v>74955</v>
      </c>
      <c r="G41" s="84">
        <v>46437</v>
      </c>
      <c r="H41" s="84">
        <v>741522</v>
      </c>
      <c r="I41" s="84">
        <v>450479</v>
      </c>
      <c r="J41" s="84">
        <v>291043</v>
      </c>
      <c r="K41" s="81"/>
    </row>
    <row r="42" spans="1:34" s="82" customFormat="1" ht="20.100000000000001" customHeight="1" x14ac:dyDescent="0.15">
      <c r="A42" s="76" t="s">
        <v>82</v>
      </c>
      <c r="B42" s="84">
        <v>2226339</v>
      </c>
      <c r="C42" s="84">
        <v>1444005</v>
      </c>
      <c r="D42" s="84">
        <v>782334</v>
      </c>
      <c r="E42" s="84">
        <v>121392</v>
      </c>
      <c r="F42" s="84">
        <v>74954</v>
      </c>
      <c r="G42" s="84">
        <v>46438</v>
      </c>
      <c r="H42" s="84">
        <v>741522</v>
      </c>
      <c r="I42" s="84">
        <v>450479</v>
      </c>
      <c r="J42" s="84">
        <v>291043</v>
      </c>
      <c r="K42" s="81"/>
    </row>
    <row r="43" spans="1:34" s="82" customFormat="1" ht="20.100000000000001" customHeight="1" x14ac:dyDescent="0.15">
      <c r="A43" s="73" t="s">
        <v>44</v>
      </c>
      <c r="B43" s="84">
        <v>2309222</v>
      </c>
      <c r="C43" s="84">
        <v>1500147</v>
      </c>
      <c r="D43" s="84">
        <v>809075</v>
      </c>
      <c r="E43" s="84">
        <v>130472</v>
      </c>
      <c r="F43" s="84">
        <v>74458</v>
      </c>
      <c r="G43" s="84">
        <v>56014</v>
      </c>
      <c r="H43" s="84">
        <v>617475</v>
      </c>
      <c r="I43" s="84">
        <v>367333</v>
      </c>
      <c r="J43" s="84">
        <v>250142</v>
      </c>
      <c r="K43" s="81"/>
    </row>
    <row r="44" spans="1:34" s="82" customFormat="1" ht="20.100000000000001" customHeight="1" x14ac:dyDescent="0.15">
      <c r="A44" s="73" t="s">
        <v>45</v>
      </c>
      <c r="B44" s="84">
        <v>2518001</v>
      </c>
      <c r="C44" s="84">
        <v>1585904</v>
      </c>
      <c r="D44" s="84">
        <v>932097</v>
      </c>
      <c r="E44" s="84">
        <v>147599</v>
      </c>
      <c r="F44" s="84">
        <v>83503</v>
      </c>
      <c r="G44" s="84">
        <v>64096</v>
      </c>
      <c r="H44" s="84">
        <v>618386</v>
      </c>
      <c r="I44" s="84">
        <v>365231</v>
      </c>
      <c r="J44" s="84">
        <v>253155</v>
      </c>
      <c r="K44" s="81"/>
    </row>
    <row r="45" spans="1:34" s="82" customFormat="1" ht="20.100000000000001" customHeight="1" x14ac:dyDescent="0.15">
      <c r="A45" s="73" t="s">
        <v>46</v>
      </c>
      <c r="B45" s="84">
        <v>2746927</v>
      </c>
      <c r="C45" s="84">
        <v>1696171</v>
      </c>
      <c r="D45" s="84">
        <v>1050756</v>
      </c>
      <c r="E45" s="84">
        <v>156682</v>
      </c>
      <c r="F45" s="84">
        <v>86451</v>
      </c>
      <c r="G45" s="84">
        <v>70231</v>
      </c>
      <c r="H45" s="84">
        <v>647755</v>
      </c>
      <c r="I45" s="84">
        <v>383764</v>
      </c>
      <c r="J45" s="84">
        <v>263991</v>
      </c>
      <c r="K45" s="81"/>
    </row>
    <row r="46" spans="1:34" s="82" customFormat="1" ht="20.100000000000001" customHeight="1" x14ac:dyDescent="0.15">
      <c r="A46" s="73" t="s">
        <v>47</v>
      </c>
      <c r="B46" s="84">
        <v>2915263</v>
      </c>
      <c r="C46" s="84">
        <v>1791832</v>
      </c>
      <c r="D46" s="84">
        <v>1123431</v>
      </c>
      <c r="E46" s="84">
        <v>170858</v>
      </c>
      <c r="F46" s="84">
        <v>87745</v>
      </c>
      <c r="G46" s="84">
        <v>83113</v>
      </c>
      <c r="H46" s="84">
        <v>674526</v>
      </c>
      <c r="I46" s="84">
        <v>407069</v>
      </c>
      <c r="J46" s="84">
        <v>267457</v>
      </c>
      <c r="K46" s="81"/>
    </row>
    <row r="47" spans="1:34" s="82" customFormat="1" ht="20.100000000000001" customHeight="1" x14ac:dyDescent="0.15">
      <c r="A47" s="73" t="s">
        <v>48</v>
      </c>
      <c r="B47" s="84">
        <v>3213062</v>
      </c>
      <c r="C47" s="84">
        <v>1951296</v>
      </c>
      <c r="D47" s="84">
        <v>1261766</v>
      </c>
      <c r="E47" s="84">
        <v>196746</v>
      </c>
      <c r="F47" s="84">
        <v>105400</v>
      </c>
      <c r="G47" s="84">
        <v>91346</v>
      </c>
      <c r="H47" s="84">
        <v>700257</v>
      </c>
      <c r="I47" s="84">
        <v>438564</v>
      </c>
      <c r="J47" s="84">
        <v>261693</v>
      </c>
      <c r="K47" s="81"/>
    </row>
    <row r="48" spans="1:34" s="82" customFormat="1" ht="20.100000000000001" customHeight="1" x14ac:dyDescent="0.15">
      <c r="A48" s="73" t="s">
        <v>49</v>
      </c>
      <c r="B48" s="84">
        <v>3285218</v>
      </c>
      <c r="C48" s="84">
        <v>1970777</v>
      </c>
      <c r="D48" s="84">
        <v>1314441</v>
      </c>
      <c r="E48" s="84">
        <v>193930</v>
      </c>
      <c r="F48" s="84">
        <v>103048</v>
      </c>
      <c r="G48" s="84">
        <v>90882</v>
      </c>
      <c r="H48" s="84">
        <v>747587</v>
      </c>
      <c r="I48" s="84">
        <v>456142</v>
      </c>
      <c r="J48" s="84">
        <v>291445</v>
      </c>
      <c r="K48" s="81"/>
    </row>
    <row r="49" spans="1:34" s="82" customFormat="1" ht="20.100000000000001" customHeight="1" x14ac:dyDescent="0.15">
      <c r="A49" s="73" t="s">
        <v>50</v>
      </c>
      <c r="B49" s="84">
        <v>3335171</v>
      </c>
      <c r="C49" s="84">
        <v>2001910</v>
      </c>
      <c r="D49" s="84">
        <v>1333261</v>
      </c>
      <c r="E49" s="84">
        <v>230882</v>
      </c>
      <c r="F49" s="84">
        <v>130924</v>
      </c>
      <c r="G49" s="84">
        <v>99958</v>
      </c>
      <c r="H49" s="84">
        <v>765922</v>
      </c>
      <c r="I49" s="84">
        <v>461765</v>
      </c>
      <c r="J49" s="84">
        <v>304157</v>
      </c>
      <c r="K49" s="81"/>
    </row>
    <row r="50" spans="1:34" s="88" customFormat="1" ht="20.100000000000001" customHeight="1" x14ac:dyDescent="0.15">
      <c r="A50" s="73" t="s">
        <v>51</v>
      </c>
      <c r="B50" s="84">
        <v>3326734</v>
      </c>
      <c r="C50" s="84">
        <v>1994676</v>
      </c>
      <c r="D50" s="84">
        <v>1332058</v>
      </c>
      <c r="E50" s="84">
        <v>218341</v>
      </c>
      <c r="F50" s="84">
        <v>116467</v>
      </c>
      <c r="G50" s="84">
        <v>101874</v>
      </c>
      <c r="H50" s="84">
        <v>795899</v>
      </c>
      <c r="I50" s="84">
        <v>488891</v>
      </c>
      <c r="J50" s="84">
        <v>307008</v>
      </c>
      <c r="K50" s="87"/>
    </row>
    <row r="51" spans="1:34" s="82" customFormat="1" ht="20.100000000000001" customHeight="1" x14ac:dyDescent="0.15">
      <c r="A51" s="73" t="s">
        <v>52</v>
      </c>
      <c r="B51" s="84">
        <v>3402391</v>
      </c>
      <c r="C51" s="84">
        <v>2016185</v>
      </c>
      <c r="D51" s="84">
        <v>1386206</v>
      </c>
      <c r="E51" s="84">
        <v>228832</v>
      </c>
      <c r="F51" s="84">
        <v>117146</v>
      </c>
      <c r="G51" s="84">
        <v>111686</v>
      </c>
      <c r="H51" s="84">
        <v>857986</v>
      </c>
      <c r="I51" s="84">
        <v>523289</v>
      </c>
      <c r="J51" s="84">
        <v>334697</v>
      </c>
      <c r="K51" s="81"/>
    </row>
    <row r="52" spans="1:34" s="82" customFormat="1" ht="20.100000000000001" customHeight="1" x14ac:dyDescent="0.15">
      <c r="A52" s="73" t="s">
        <v>53</v>
      </c>
      <c r="B52" s="84">
        <v>3291974</v>
      </c>
      <c r="C52" s="84">
        <v>1942476</v>
      </c>
      <c r="D52" s="84">
        <v>1349498</v>
      </c>
      <c r="E52" s="84">
        <v>237003</v>
      </c>
      <c r="F52" s="84">
        <v>119227</v>
      </c>
      <c r="G52" s="84">
        <v>117776</v>
      </c>
      <c r="H52" s="84">
        <v>874016</v>
      </c>
      <c r="I52" s="84">
        <v>527445</v>
      </c>
      <c r="J52" s="84">
        <v>346571</v>
      </c>
    </row>
    <row r="53" spans="1:34" s="82" customFormat="1" ht="20.100000000000001" customHeight="1" x14ac:dyDescent="0.15">
      <c r="A53" s="73" t="s">
        <v>54</v>
      </c>
      <c r="B53" s="84">
        <v>2980446</v>
      </c>
      <c r="C53" s="84">
        <v>1748862</v>
      </c>
      <c r="D53" s="84">
        <v>1231584</v>
      </c>
      <c r="E53" s="84">
        <v>280128</v>
      </c>
      <c r="F53" s="84">
        <v>141300</v>
      </c>
      <c r="G53" s="84">
        <v>138828</v>
      </c>
      <c r="H53" s="84">
        <v>961586</v>
      </c>
      <c r="I53" s="84">
        <v>552396</v>
      </c>
      <c r="J53" s="84">
        <v>409190</v>
      </c>
      <c r="K53" s="81"/>
    </row>
    <row r="54" spans="1:34" s="82" customFormat="1" ht="20.100000000000001" customHeight="1" x14ac:dyDescent="0.15">
      <c r="A54" s="73" t="s">
        <v>55</v>
      </c>
      <c r="B54" s="84">
        <v>2963622</v>
      </c>
      <c r="C54" s="84">
        <v>1754030</v>
      </c>
      <c r="D54" s="84">
        <v>1209592</v>
      </c>
      <c r="E54" s="84">
        <v>263910</v>
      </c>
      <c r="F54" s="84">
        <v>129233</v>
      </c>
      <c r="G54" s="84">
        <v>134677</v>
      </c>
      <c r="H54" s="84">
        <v>1021501</v>
      </c>
      <c r="I54" s="84">
        <v>606593</v>
      </c>
      <c r="J54" s="84">
        <v>414908</v>
      </c>
    </row>
    <row r="55" spans="1:34" s="82" customFormat="1" ht="20.100000000000001" customHeight="1" x14ac:dyDescent="0.15">
      <c r="A55" s="73" t="s">
        <v>56</v>
      </c>
      <c r="B55" s="84">
        <v>2802824</v>
      </c>
      <c r="C55" s="84">
        <v>1680848</v>
      </c>
      <c r="D55" s="84">
        <v>1121976</v>
      </c>
      <c r="E55" s="84">
        <v>246893</v>
      </c>
      <c r="F55" s="84">
        <v>125645</v>
      </c>
      <c r="G55" s="84">
        <v>121248</v>
      </c>
      <c r="H55" s="84">
        <v>723052</v>
      </c>
      <c r="I55" s="84">
        <v>419122</v>
      </c>
      <c r="J55" s="84">
        <v>303930</v>
      </c>
      <c r="K55" s="81"/>
    </row>
    <row r="56" spans="1:34" s="82" customFormat="1" ht="20.100000000000001" customHeight="1" x14ac:dyDescent="0.15">
      <c r="A56" s="73" t="s">
        <v>57</v>
      </c>
      <c r="B56" s="84">
        <v>2688401</v>
      </c>
      <c r="C56" s="84">
        <v>1648607</v>
      </c>
      <c r="D56" s="84">
        <v>1039794</v>
      </c>
      <c r="E56" s="84">
        <v>265846</v>
      </c>
      <c r="F56" s="84">
        <v>147898</v>
      </c>
      <c r="G56" s="84">
        <v>117948</v>
      </c>
      <c r="H56" s="84">
        <v>1190972</v>
      </c>
      <c r="I56" s="84">
        <v>722675</v>
      </c>
      <c r="J56" s="84">
        <v>468297</v>
      </c>
      <c r="K56" s="81"/>
    </row>
    <row r="57" spans="1:34" s="82" customFormat="1" ht="20.100000000000001" customHeight="1" x14ac:dyDescent="0.15">
      <c r="A57" s="73" t="s">
        <v>58</v>
      </c>
      <c r="B57" s="84">
        <v>2735156</v>
      </c>
      <c r="C57" s="84">
        <v>1686546</v>
      </c>
      <c r="D57" s="84">
        <v>1048610</v>
      </c>
      <c r="E57" s="84">
        <v>290441</v>
      </c>
      <c r="F57" s="84">
        <v>160716</v>
      </c>
      <c r="G57" s="84">
        <v>129725</v>
      </c>
      <c r="H57" s="84">
        <v>1203531</v>
      </c>
      <c r="I57" s="84">
        <v>729841</v>
      </c>
      <c r="J57" s="84">
        <v>473690</v>
      </c>
      <c r="K57" s="81"/>
    </row>
    <row r="58" spans="1:34" s="82" customFormat="1" ht="20.100000000000001" customHeight="1" x14ac:dyDescent="0.15">
      <c r="A58" s="73" t="s">
        <v>59</v>
      </c>
      <c r="B58" s="84">
        <v>2592996</v>
      </c>
      <c r="C58" s="84">
        <v>1742756</v>
      </c>
      <c r="D58" s="84">
        <v>850240</v>
      </c>
      <c r="E58" s="84">
        <v>269349</v>
      </c>
      <c r="F58" s="84">
        <v>160470</v>
      </c>
      <c r="G58" s="84">
        <v>108879</v>
      </c>
      <c r="H58" s="84">
        <v>1261688</v>
      </c>
      <c r="I58" s="84">
        <v>785255</v>
      </c>
      <c r="J58" s="84">
        <v>476433</v>
      </c>
      <c r="K58" s="81"/>
      <c r="L58" s="81"/>
      <c r="AH58" s="83" t="s">
        <v>31</v>
      </c>
    </row>
    <row r="59" spans="1:34" s="82" customFormat="1" ht="20.100000000000001" customHeight="1" x14ac:dyDescent="0.15">
      <c r="A59" s="73" t="s">
        <v>60</v>
      </c>
      <c r="B59" s="84">
        <v>2919862</v>
      </c>
      <c r="C59" s="84">
        <v>1797818</v>
      </c>
      <c r="D59" s="84">
        <v>1122044</v>
      </c>
      <c r="E59" s="84">
        <v>334651</v>
      </c>
      <c r="F59" s="84">
        <v>192662</v>
      </c>
      <c r="G59" s="84">
        <v>141989</v>
      </c>
      <c r="H59" s="84">
        <v>1316100</v>
      </c>
      <c r="I59" s="84">
        <v>826653</v>
      </c>
      <c r="J59" s="84">
        <v>489447</v>
      </c>
      <c r="K59" s="81"/>
      <c r="L59" s="81"/>
    </row>
    <row r="60" spans="1:34" s="82" customFormat="1" ht="20.100000000000001" customHeight="1" x14ac:dyDescent="0.15">
      <c r="A60" s="77" t="s">
        <v>61</v>
      </c>
      <c r="B60" s="84">
        <v>2919862</v>
      </c>
      <c r="C60" s="84">
        <v>1797818</v>
      </c>
      <c r="D60" s="84">
        <v>1122044</v>
      </c>
      <c r="E60" s="84">
        <v>334651</v>
      </c>
      <c r="F60" s="84">
        <v>192662</v>
      </c>
      <c r="G60" s="84">
        <v>141989</v>
      </c>
      <c r="H60" s="84">
        <v>1361100</v>
      </c>
      <c r="I60" s="84">
        <v>871653</v>
      </c>
      <c r="J60" s="84">
        <v>489447</v>
      </c>
      <c r="K60" s="81"/>
      <c r="L60" s="81"/>
    </row>
    <row r="61" spans="1:34" s="82" customFormat="1" ht="20.100000000000001" customHeight="1" x14ac:dyDescent="0.15">
      <c r="A61" s="78" t="s">
        <v>83</v>
      </c>
      <c r="B61" s="84">
        <v>2919862</v>
      </c>
      <c r="C61" s="84">
        <v>1797818</v>
      </c>
      <c r="D61" s="84">
        <v>1122044</v>
      </c>
      <c r="E61" s="84">
        <v>334651</v>
      </c>
      <c r="F61" s="84">
        <v>192662</v>
      </c>
      <c r="G61" s="84">
        <v>141989</v>
      </c>
      <c r="H61" s="84">
        <v>1361100</v>
      </c>
      <c r="I61" s="84">
        <v>871653</v>
      </c>
      <c r="J61" s="84">
        <v>489447</v>
      </c>
      <c r="K61" s="81"/>
      <c r="L61" s="81"/>
    </row>
    <row r="62" spans="1:34" ht="18" customHeight="1" x14ac:dyDescent="0.3">
      <c r="A62" s="59"/>
      <c r="B62" s="14"/>
      <c r="C62" s="14"/>
      <c r="D62" s="14"/>
      <c r="E62" s="14"/>
      <c r="F62" s="14"/>
      <c r="G62" s="15"/>
      <c r="H62" s="14"/>
      <c r="I62" s="15"/>
      <c r="J62" s="14"/>
      <c r="K62" s="4"/>
      <c r="L62" s="5"/>
    </row>
    <row r="63" spans="1:34" ht="15" customHeight="1" x14ac:dyDescent="0.25">
      <c r="A63" s="29" t="s">
        <v>101</v>
      </c>
      <c r="B63" s="12"/>
      <c r="C63" s="12"/>
      <c r="D63" s="12"/>
      <c r="E63" s="7"/>
      <c r="F63" s="7"/>
      <c r="G63" s="7"/>
      <c r="H63" s="7"/>
      <c r="I63" s="7"/>
      <c r="J63" s="7"/>
      <c r="K63" s="2"/>
    </row>
    <row r="64" spans="1:34" ht="15" customHeight="1" x14ac:dyDescent="0.25">
      <c r="A64" s="29" t="s">
        <v>87</v>
      </c>
      <c r="B64" s="2"/>
      <c r="C64" s="2"/>
      <c r="D64" s="2"/>
      <c r="E64" s="6"/>
      <c r="F64" s="6"/>
      <c r="G64" s="6"/>
      <c r="H64" s="6"/>
      <c r="I64" s="6"/>
      <c r="J64" s="7"/>
      <c r="K64" s="2"/>
    </row>
    <row r="65" spans="1:11" ht="20.100000000000001" customHeight="1" x14ac:dyDescent="0.25">
      <c r="A65" s="60"/>
      <c r="B65" s="2"/>
      <c r="C65" s="2"/>
      <c r="D65" s="2"/>
      <c r="E65" s="6"/>
      <c r="F65" s="6"/>
      <c r="G65" s="6"/>
      <c r="H65" s="6"/>
      <c r="I65" s="6"/>
      <c r="J65" s="7"/>
      <c r="K65" s="2"/>
    </row>
    <row r="66" spans="1:11" ht="15" customHeight="1" x14ac:dyDescent="0.25">
      <c r="A66" s="32" t="s">
        <v>88</v>
      </c>
      <c r="B66" s="2"/>
      <c r="C66" s="2"/>
      <c r="D66" s="2"/>
      <c r="E66" s="6"/>
      <c r="F66" s="6"/>
      <c r="G66" s="6"/>
      <c r="H66" s="6"/>
      <c r="I66" s="6"/>
      <c r="J66" s="7"/>
      <c r="K66" s="2"/>
    </row>
    <row r="67" spans="1:11" ht="15" customHeight="1" x14ac:dyDescent="0.25">
      <c r="A67" s="32" t="s">
        <v>89</v>
      </c>
      <c r="B67" s="2"/>
      <c r="C67" s="2"/>
      <c r="D67" s="2"/>
      <c r="E67" s="6"/>
      <c r="F67" s="6"/>
      <c r="G67" s="6"/>
      <c r="H67" s="6"/>
      <c r="I67" s="6"/>
      <c r="J67" s="6"/>
      <c r="K67" s="2"/>
    </row>
    <row r="68" spans="1:11" ht="15" customHeight="1" x14ac:dyDescent="0.25">
      <c r="A68" s="32" t="s">
        <v>90</v>
      </c>
      <c r="B68" s="6"/>
      <c r="C68" s="6"/>
      <c r="D68" s="6"/>
      <c r="E68" s="2"/>
      <c r="F68" s="6"/>
      <c r="G68" s="6"/>
      <c r="H68" s="6"/>
      <c r="I68" s="6"/>
      <c r="K68" s="2"/>
    </row>
    <row r="69" spans="1:11" ht="15" customHeight="1" x14ac:dyDescent="0.25">
      <c r="B69" s="2"/>
      <c r="C69" s="2"/>
      <c r="D69" s="7" t="s">
        <v>99</v>
      </c>
      <c r="E69" s="61" t="s">
        <v>98</v>
      </c>
      <c r="G69" s="2"/>
      <c r="H69" s="2"/>
      <c r="I69" s="2"/>
      <c r="J69" s="7"/>
      <c r="K69" s="2"/>
    </row>
    <row r="70" spans="1:11" ht="15" customHeight="1" x14ac:dyDescent="0.25">
      <c r="B70" s="2"/>
      <c r="C70" s="2"/>
      <c r="D70" s="2"/>
      <c r="E70" s="6" t="s">
        <v>100</v>
      </c>
      <c r="G70" s="2"/>
      <c r="H70" s="2"/>
      <c r="I70" s="2"/>
      <c r="J70" s="7"/>
      <c r="K70" s="2"/>
    </row>
    <row r="71" spans="1:11" ht="20.100000000000001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0.100000000000001" customHeight="1" x14ac:dyDescent="0.3">
      <c r="A72" s="104">
        <v>227</v>
      </c>
      <c r="B72" s="104"/>
      <c r="C72" s="104"/>
      <c r="D72" s="104"/>
      <c r="E72" s="104"/>
      <c r="F72" s="104"/>
      <c r="G72" s="104"/>
      <c r="H72" s="104"/>
      <c r="I72" s="104"/>
      <c r="J72" s="104"/>
    </row>
    <row r="7187" spans="1:1" x14ac:dyDescent="0.2">
      <c r="A7187" s="56" t="s">
        <v>35</v>
      </c>
    </row>
    <row r="7188" spans="1:1" x14ac:dyDescent="0.2">
      <c r="A7188" s="56" t="s">
        <v>36</v>
      </c>
    </row>
    <row r="7189" spans="1:1" x14ac:dyDescent="0.2">
      <c r="A7189" s="56" t="s">
        <v>37</v>
      </c>
    </row>
    <row r="7190" spans="1:1" x14ac:dyDescent="0.2">
      <c r="A7190" s="56" t="s">
        <v>38</v>
      </c>
    </row>
  </sheetData>
  <mergeCells count="9">
    <mergeCell ref="A10:J10"/>
    <mergeCell ref="A72:J72"/>
    <mergeCell ref="A1:J1"/>
    <mergeCell ref="A3:J3"/>
    <mergeCell ref="A4:J4"/>
    <mergeCell ref="A7:A8"/>
    <mergeCell ref="B7:D7"/>
    <mergeCell ref="E7:G7"/>
    <mergeCell ref="H7:J7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H7190"/>
  <sheetViews>
    <sheetView showGridLines="0" view="pageBreakPreview" zoomScale="85" zoomScaleNormal="75" zoomScaleSheetLayoutView="85" workbookViewId="0">
      <selection activeCell="J6" sqref="J6"/>
    </sheetView>
  </sheetViews>
  <sheetFormatPr defaultColWidth="9.625" defaultRowHeight="12.75" x14ac:dyDescent="0.2"/>
  <cols>
    <col min="1" max="1" width="20.625" style="56" customWidth="1"/>
    <col min="2" max="10" width="14.625" style="1" customWidth="1"/>
    <col min="11" max="13" width="10.625" style="1" customWidth="1"/>
    <col min="14" max="15" width="12.625" style="1" customWidth="1"/>
    <col min="16" max="16" width="1.625" style="1" customWidth="1"/>
    <col min="17" max="17" width="12.625" style="1" customWidth="1"/>
    <col min="18" max="18" width="1.625" style="1" customWidth="1"/>
    <col min="19" max="19" width="12.625" style="1" customWidth="1"/>
    <col min="20" max="20" width="3.625" style="1" customWidth="1"/>
    <col min="21" max="21" width="12.625" style="1" customWidth="1"/>
    <col min="22" max="22" width="3.625" style="1" customWidth="1"/>
    <col min="23" max="23" width="12.625" style="1" customWidth="1"/>
    <col min="24" max="24" width="3.625" style="1" customWidth="1"/>
    <col min="25" max="25" width="12.625" style="1" customWidth="1"/>
    <col min="26" max="26" width="3.625" style="1" customWidth="1"/>
    <col min="27" max="27" width="12.625" style="1" customWidth="1"/>
    <col min="28" max="28" width="3.625" style="1" customWidth="1"/>
    <col min="29" max="29" width="12.625" style="1" customWidth="1"/>
    <col min="30" max="30" width="3.625" style="1" customWidth="1"/>
    <col min="31" max="31" width="12.625" style="1" customWidth="1"/>
    <col min="32" max="32" width="3.625" style="1" customWidth="1"/>
    <col min="33" max="33" width="12.625" style="1" customWidth="1"/>
    <col min="34" max="34" width="3.625" style="1" customWidth="1"/>
    <col min="35" max="35" width="12.625" style="1" customWidth="1"/>
    <col min="36" max="16384" width="9.625" style="1"/>
  </cols>
  <sheetData>
    <row r="1" spans="1:19" ht="20.100000000000001" customHeight="1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  <c r="S1" s="3" t="s">
        <v>0</v>
      </c>
    </row>
    <row r="2" spans="1:19" ht="20.100000000000001" customHeight="1" x14ac:dyDescent="0.25">
      <c r="A2" s="55"/>
      <c r="B2" s="2"/>
      <c r="C2" s="2"/>
      <c r="D2" s="2"/>
      <c r="E2" s="2"/>
      <c r="F2" s="2"/>
      <c r="G2" s="2"/>
      <c r="H2" s="2"/>
      <c r="I2" s="2"/>
      <c r="J2" s="2"/>
    </row>
    <row r="3" spans="1:19" s="30" customFormat="1" ht="24.95" customHeight="1" x14ac:dyDescent="0.35">
      <c r="A3" s="107" t="s">
        <v>97</v>
      </c>
      <c r="B3" s="107"/>
      <c r="C3" s="107"/>
      <c r="D3" s="107"/>
      <c r="E3" s="107"/>
      <c r="F3" s="107"/>
      <c r="G3" s="107"/>
      <c r="H3" s="107"/>
      <c r="I3" s="107"/>
      <c r="J3" s="107"/>
      <c r="S3" s="31" t="s">
        <v>0</v>
      </c>
    </row>
    <row r="4" spans="1:19" s="30" customFormat="1" ht="24.95" customHeight="1" x14ac:dyDescent="0.35">
      <c r="A4" s="107" t="s">
        <v>95</v>
      </c>
      <c r="B4" s="107"/>
      <c r="C4" s="107"/>
      <c r="D4" s="107"/>
      <c r="E4" s="107"/>
      <c r="F4" s="107"/>
      <c r="G4" s="107"/>
      <c r="H4" s="107"/>
      <c r="I4" s="107"/>
      <c r="J4" s="107"/>
      <c r="S4" s="31"/>
    </row>
    <row r="5" spans="1:19" s="30" customFormat="1" ht="20.100000000000001" customHeight="1" x14ac:dyDescent="0.35">
      <c r="A5" s="52"/>
      <c r="B5" s="52"/>
      <c r="C5" s="52"/>
      <c r="D5" s="52"/>
      <c r="E5" s="52"/>
      <c r="F5" s="52"/>
      <c r="G5" s="52"/>
      <c r="H5" s="52"/>
      <c r="I5" s="52"/>
      <c r="J5" s="52"/>
      <c r="S5" s="31"/>
    </row>
    <row r="6" spans="1:19" ht="20.100000000000001" customHeight="1" x14ac:dyDescent="0.3">
      <c r="A6" s="55"/>
      <c r="B6" s="2"/>
      <c r="C6" s="2"/>
      <c r="D6" s="2"/>
      <c r="E6" s="2"/>
      <c r="F6" s="2"/>
      <c r="G6" s="2"/>
      <c r="H6" s="2"/>
      <c r="I6" s="2"/>
      <c r="J6" s="103" t="s">
        <v>121</v>
      </c>
      <c r="K6" s="2"/>
    </row>
    <row r="7" spans="1:19" s="19" customFormat="1" ht="30" customHeight="1" x14ac:dyDescent="0.15">
      <c r="A7" s="111" t="s">
        <v>4</v>
      </c>
      <c r="B7" s="108" t="s">
        <v>1</v>
      </c>
      <c r="C7" s="109"/>
      <c r="D7" s="110"/>
      <c r="E7" s="108" t="s">
        <v>2</v>
      </c>
      <c r="F7" s="109"/>
      <c r="G7" s="110"/>
      <c r="H7" s="108" t="s">
        <v>3</v>
      </c>
      <c r="I7" s="109"/>
      <c r="J7" s="109"/>
      <c r="K7" s="18"/>
    </row>
    <row r="8" spans="1:19" s="19" customFormat="1" ht="30" customHeight="1" x14ac:dyDescent="0.15">
      <c r="A8" s="112"/>
      <c r="B8" s="45" t="s">
        <v>5</v>
      </c>
      <c r="C8" s="45" t="s">
        <v>6</v>
      </c>
      <c r="D8" s="45" t="s">
        <v>7</v>
      </c>
      <c r="E8" s="45" t="s">
        <v>5</v>
      </c>
      <c r="F8" s="45" t="s">
        <v>6</v>
      </c>
      <c r="G8" s="45" t="s">
        <v>7</v>
      </c>
      <c r="H8" s="45" t="s">
        <v>5</v>
      </c>
      <c r="I8" s="45" t="s">
        <v>6</v>
      </c>
      <c r="J8" s="54" t="s">
        <v>7</v>
      </c>
      <c r="K8" s="18"/>
    </row>
    <row r="9" spans="1:19" ht="15" customHeight="1" x14ac:dyDescent="0.3">
      <c r="A9" s="57"/>
      <c r="B9" s="10"/>
      <c r="C9" s="10"/>
      <c r="D9" s="9"/>
      <c r="E9" s="10"/>
      <c r="F9" s="10"/>
      <c r="G9" s="10"/>
      <c r="H9" s="10"/>
      <c r="I9" s="10"/>
      <c r="J9" s="9"/>
      <c r="K9" s="2"/>
    </row>
    <row r="10" spans="1:19" s="89" customFormat="1" ht="24.95" customHeight="1" x14ac:dyDescent="0.15">
      <c r="A10" s="105" t="s">
        <v>63</v>
      </c>
      <c r="B10" s="105"/>
      <c r="C10" s="105"/>
      <c r="D10" s="105"/>
      <c r="E10" s="105"/>
      <c r="F10" s="105"/>
      <c r="G10" s="105"/>
      <c r="H10" s="105"/>
      <c r="I10" s="105"/>
      <c r="J10" s="105"/>
    </row>
    <row r="11" spans="1:19" ht="18" customHeight="1" x14ac:dyDescent="0.3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2"/>
    </row>
    <row r="12" spans="1:19" s="82" customFormat="1" ht="20.100000000000001" customHeight="1" x14ac:dyDescent="0.15">
      <c r="A12" s="73" t="s">
        <v>9</v>
      </c>
      <c r="B12" s="79">
        <v>25275</v>
      </c>
      <c r="C12" s="79">
        <v>20278</v>
      </c>
      <c r="D12" s="79">
        <v>4997</v>
      </c>
      <c r="E12" s="79">
        <v>2957</v>
      </c>
      <c r="F12" s="79">
        <v>2215</v>
      </c>
      <c r="G12" s="80">
        <v>742</v>
      </c>
      <c r="H12" s="79">
        <v>9243</v>
      </c>
      <c r="I12" s="79">
        <v>6447</v>
      </c>
      <c r="J12" s="79">
        <v>2796</v>
      </c>
      <c r="K12" s="81"/>
    </row>
    <row r="13" spans="1:19" s="82" customFormat="1" ht="20.100000000000001" customHeight="1" x14ac:dyDescent="0.15">
      <c r="A13" s="73" t="s">
        <v>10</v>
      </c>
      <c r="B13" s="79">
        <v>28987</v>
      </c>
      <c r="C13" s="79">
        <v>21797</v>
      </c>
      <c r="D13" s="79">
        <v>7190</v>
      </c>
      <c r="E13" s="79">
        <v>3762</v>
      </c>
      <c r="F13" s="79">
        <v>2388</v>
      </c>
      <c r="G13" s="80">
        <v>1374</v>
      </c>
      <c r="H13" s="79">
        <v>8023</v>
      </c>
      <c r="I13" s="79">
        <v>4587</v>
      </c>
      <c r="J13" s="79">
        <v>3436</v>
      </c>
      <c r="K13" s="81"/>
    </row>
    <row r="14" spans="1:19" s="82" customFormat="1" ht="20.100000000000001" customHeight="1" x14ac:dyDescent="0.15">
      <c r="A14" s="76" t="s">
        <v>84</v>
      </c>
      <c r="B14" s="79">
        <v>31572</v>
      </c>
      <c r="C14" s="79">
        <v>22667.25</v>
      </c>
      <c r="D14" s="79">
        <v>8904.75</v>
      </c>
      <c r="E14" s="79">
        <v>4212</v>
      </c>
      <c r="F14" s="79">
        <v>2402</v>
      </c>
      <c r="G14" s="80">
        <v>1810</v>
      </c>
      <c r="H14" s="79">
        <v>10578</v>
      </c>
      <c r="I14" s="79">
        <v>6316</v>
      </c>
      <c r="J14" s="79">
        <v>4262</v>
      </c>
      <c r="K14" s="81"/>
    </row>
    <row r="15" spans="1:19" s="82" customFormat="1" ht="20.100000000000001" customHeight="1" x14ac:dyDescent="0.15">
      <c r="A15" s="76" t="s">
        <v>85</v>
      </c>
      <c r="B15" s="79">
        <v>34157</v>
      </c>
      <c r="C15" s="79">
        <v>23537.5</v>
      </c>
      <c r="D15" s="79">
        <v>10619.5</v>
      </c>
      <c r="E15" s="79">
        <v>4723</v>
      </c>
      <c r="F15" s="79">
        <v>2631</v>
      </c>
      <c r="G15" s="80">
        <v>2092</v>
      </c>
      <c r="H15" s="79">
        <v>10960</v>
      </c>
      <c r="I15" s="79">
        <v>6523</v>
      </c>
      <c r="J15" s="79">
        <v>4437</v>
      </c>
      <c r="K15" s="81"/>
    </row>
    <row r="16" spans="1:19" s="82" customFormat="1" ht="20.100000000000001" customHeight="1" x14ac:dyDescent="0.15">
      <c r="A16" s="76" t="s">
        <v>86</v>
      </c>
      <c r="B16" s="79">
        <v>36742</v>
      </c>
      <c r="C16" s="79">
        <v>24407.75</v>
      </c>
      <c r="D16" s="79">
        <v>12334.25</v>
      </c>
      <c r="E16" s="79">
        <v>5587</v>
      </c>
      <c r="F16" s="79">
        <v>3211</v>
      </c>
      <c r="G16" s="80">
        <v>2376</v>
      </c>
      <c r="H16" s="79">
        <v>13855</v>
      </c>
      <c r="I16" s="79">
        <v>7821</v>
      </c>
      <c r="J16" s="79">
        <v>6034</v>
      </c>
      <c r="K16" s="81"/>
    </row>
    <row r="17" spans="1:11" s="82" customFormat="1" ht="20.100000000000001" customHeight="1" x14ac:dyDescent="0.15">
      <c r="A17" s="73" t="s">
        <v>14</v>
      </c>
      <c r="B17" s="79">
        <v>39327</v>
      </c>
      <c r="C17" s="79">
        <v>25278</v>
      </c>
      <c r="D17" s="79">
        <v>14049</v>
      </c>
      <c r="E17" s="79">
        <v>5501</v>
      </c>
      <c r="F17" s="79">
        <v>3170</v>
      </c>
      <c r="G17" s="80">
        <v>2331</v>
      </c>
      <c r="H17" s="79">
        <v>14717</v>
      </c>
      <c r="I17" s="79">
        <v>8297</v>
      </c>
      <c r="J17" s="79">
        <v>6420</v>
      </c>
      <c r="K17" s="81"/>
    </row>
    <row r="18" spans="1:11" s="82" customFormat="1" ht="20.100000000000001" customHeight="1" x14ac:dyDescent="0.15">
      <c r="A18" s="73" t="s">
        <v>15</v>
      </c>
      <c r="B18" s="79">
        <v>39780</v>
      </c>
      <c r="C18" s="79">
        <v>25428</v>
      </c>
      <c r="D18" s="79">
        <v>14352</v>
      </c>
      <c r="E18" s="79">
        <v>5717</v>
      </c>
      <c r="F18" s="79">
        <v>3298</v>
      </c>
      <c r="G18" s="80">
        <v>2419</v>
      </c>
      <c r="H18" s="79">
        <v>15237</v>
      </c>
      <c r="I18" s="79">
        <v>8593</v>
      </c>
      <c r="J18" s="79">
        <v>6644</v>
      </c>
      <c r="K18" s="81"/>
    </row>
    <row r="19" spans="1:11" s="82" customFormat="1" ht="20.100000000000001" customHeight="1" x14ac:dyDescent="0.15">
      <c r="A19" s="73" t="s">
        <v>16</v>
      </c>
      <c r="B19" s="79">
        <v>40113</v>
      </c>
      <c r="C19" s="79">
        <v>25530</v>
      </c>
      <c r="D19" s="79">
        <v>14583</v>
      </c>
      <c r="E19" s="79">
        <v>5848</v>
      </c>
      <c r="F19" s="79">
        <v>3407</v>
      </c>
      <c r="G19" s="80">
        <v>2441</v>
      </c>
      <c r="H19" s="79">
        <v>15507</v>
      </c>
      <c r="I19" s="79">
        <v>8790</v>
      </c>
      <c r="J19" s="79">
        <v>6717</v>
      </c>
      <c r="K19" s="81"/>
    </row>
    <row r="20" spans="1:11" s="82" customFormat="1" ht="20.100000000000001" customHeight="1" x14ac:dyDescent="0.15">
      <c r="A20" s="73" t="s">
        <v>17</v>
      </c>
      <c r="B20" s="79">
        <v>40254</v>
      </c>
      <c r="C20" s="79">
        <v>25276</v>
      </c>
      <c r="D20" s="79">
        <v>14978</v>
      </c>
      <c r="E20" s="79">
        <v>5898</v>
      </c>
      <c r="F20" s="79">
        <v>3442</v>
      </c>
      <c r="G20" s="80">
        <v>2456</v>
      </c>
      <c r="H20" s="79">
        <v>15703</v>
      </c>
      <c r="I20" s="79">
        <v>8875</v>
      </c>
      <c r="J20" s="79">
        <v>6828</v>
      </c>
      <c r="K20" s="81"/>
    </row>
    <row r="21" spans="1:11" s="82" customFormat="1" ht="20.100000000000001" customHeight="1" x14ac:dyDescent="0.15">
      <c r="A21" s="73" t="s">
        <v>18</v>
      </c>
      <c r="B21" s="79">
        <v>40655</v>
      </c>
      <c r="C21" s="79">
        <v>25894</v>
      </c>
      <c r="D21" s="79">
        <v>14761</v>
      </c>
      <c r="E21" s="79">
        <v>5973</v>
      </c>
      <c r="F21" s="79">
        <v>3460</v>
      </c>
      <c r="G21" s="80">
        <v>2513</v>
      </c>
      <c r="H21" s="79">
        <v>16097</v>
      </c>
      <c r="I21" s="79">
        <v>9141</v>
      </c>
      <c r="J21" s="79">
        <v>6956</v>
      </c>
      <c r="K21" s="81"/>
    </row>
    <row r="22" spans="1:11" s="82" customFormat="1" ht="20.100000000000001" customHeight="1" x14ac:dyDescent="0.15">
      <c r="A22" s="73" t="s">
        <v>19</v>
      </c>
      <c r="B22" s="79">
        <v>41371</v>
      </c>
      <c r="C22" s="79">
        <v>26213</v>
      </c>
      <c r="D22" s="79">
        <v>15158</v>
      </c>
      <c r="E22" s="79">
        <v>6039</v>
      </c>
      <c r="F22" s="79">
        <v>3467</v>
      </c>
      <c r="G22" s="80">
        <v>2572</v>
      </c>
      <c r="H22" s="79">
        <v>16215</v>
      </c>
      <c r="I22" s="79">
        <v>9206</v>
      </c>
      <c r="J22" s="79">
        <v>7009</v>
      </c>
      <c r="K22" s="81"/>
    </row>
    <row r="23" spans="1:11" s="82" customFormat="1" ht="20.100000000000001" customHeight="1" x14ac:dyDescent="0.15">
      <c r="A23" s="73" t="s">
        <v>20</v>
      </c>
      <c r="B23" s="79">
        <v>42095</v>
      </c>
      <c r="C23" s="79">
        <v>26555</v>
      </c>
      <c r="D23" s="79">
        <v>15540</v>
      </c>
      <c r="E23" s="79">
        <v>6124</v>
      </c>
      <c r="F23" s="79">
        <v>3517</v>
      </c>
      <c r="G23" s="80">
        <v>2607</v>
      </c>
      <c r="H23" s="79">
        <v>16563</v>
      </c>
      <c r="I23" s="79">
        <v>9344</v>
      </c>
      <c r="J23" s="79">
        <v>7219</v>
      </c>
      <c r="K23" s="81"/>
    </row>
    <row r="24" spans="1:11" s="82" customFormat="1" ht="20.100000000000001" customHeight="1" x14ac:dyDescent="0.15">
      <c r="A24" s="73" t="s">
        <v>21</v>
      </c>
      <c r="B24" s="79">
        <v>42969</v>
      </c>
      <c r="C24" s="79">
        <v>27479</v>
      </c>
      <c r="D24" s="79">
        <v>15490</v>
      </c>
      <c r="E24" s="79">
        <v>6523</v>
      </c>
      <c r="F24" s="79">
        <v>3627</v>
      </c>
      <c r="G24" s="80">
        <v>2896</v>
      </c>
      <c r="H24" s="79">
        <v>16957</v>
      </c>
      <c r="I24" s="79">
        <v>9629</v>
      </c>
      <c r="J24" s="79">
        <v>7328</v>
      </c>
      <c r="K24" s="81"/>
    </row>
    <row r="25" spans="1:11" s="82" customFormat="1" ht="20.100000000000001" customHeight="1" x14ac:dyDescent="0.15">
      <c r="A25" s="73" t="s">
        <v>22</v>
      </c>
      <c r="B25" s="79">
        <v>44907</v>
      </c>
      <c r="C25" s="79">
        <v>28527</v>
      </c>
      <c r="D25" s="79">
        <v>16380</v>
      </c>
      <c r="E25" s="79">
        <v>6714</v>
      </c>
      <c r="F25" s="79">
        <v>3713</v>
      </c>
      <c r="G25" s="80">
        <v>3001</v>
      </c>
      <c r="H25" s="79">
        <v>17717</v>
      </c>
      <c r="I25" s="79">
        <v>9992</v>
      </c>
      <c r="J25" s="79">
        <v>7725</v>
      </c>
      <c r="K25" s="81"/>
    </row>
    <row r="26" spans="1:11" s="82" customFormat="1" ht="20.100000000000001" customHeight="1" x14ac:dyDescent="0.15">
      <c r="A26" s="73" t="s">
        <v>23</v>
      </c>
      <c r="B26" s="79">
        <v>45241</v>
      </c>
      <c r="C26" s="79">
        <v>28698</v>
      </c>
      <c r="D26" s="79">
        <v>16543</v>
      </c>
      <c r="E26" s="79">
        <v>6651</v>
      </c>
      <c r="F26" s="79">
        <v>3764</v>
      </c>
      <c r="G26" s="80">
        <v>2887</v>
      </c>
      <c r="H26" s="79">
        <v>18408</v>
      </c>
      <c r="I26" s="79">
        <v>10386</v>
      </c>
      <c r="J26" s="79">
        <v>8022</v>
      </c>
      <c r="K26" s="81"/>
    </row>
    <row r="27" spans="1:11" s="82" customFormat="1" ht="20.100000000000001" customHeight="1" x14ac:dyDescent="0.15">
      <c r="A27" s="73" t="s">
        <v>24</v>
      </c>
      <c r="B27" s="79">
        <v>46853</v>
      </c>
      <c r="C27" s="79">
        <v>29560</v>
      </c>
      <c r="D27" s="79">
        <v>17293</v>
      </c>
      <c r="E27" s="79">
        <v>7072</v>
      </c>
      <c r="F27" s="79">
        <v>4215</v>
      </c>
      <c r="G27" s="80">
        <v>2857</v>
      </c>
      <c r="H27" s="79">
        <v>19691</v>
      </c>
      <c r="I27" s="79">
        <v>11211</v>
      </c>
      <c r="J27" s="79">
        <v>8480</v>
      </c>
      <c r="K27" s="81"/>
    </row>
    <row r="28" spans="1:11" s="82" customFormat="1" ht="20.100000000000001" customHeight="1" x14ac:dyDescent="0.15">
      <c r="A28" s="73" t="s">
        <v>25</v>
      </c>
      <c r="B28" s="79">
        <v>49107</v>
      </c>
      <c r="C28" s="79">
        <v>30465</v>
      </c>
      <c r="D28" s="79">
        <v>18642</v>
      </c>
      <c r="E28" s="79">
        <v>7520</v>
      </c>
      <c r="F28" s="79">
        <v>4656</v>
      </c>
      <c r="G28" s="80">
        <v>2864</v>
      </c>
      <c r="H28" s="79">
        <v>20523</v>
      </c>
      <c r="I28" s="79">
        <v>11717</v>
      </c>
      <c r="J28" s="79">
        <v>8806</v>
      </c>
      <c r="K28" s="81"/>
    </row>
    <row r="29" spans="1:11" s="82" customFormat="1" ht="20.100000000000001" customHeight="1" x14ac:dyDescent="0.15">
      <c r="A29" s="73" t="s">
        <v>26</v>
      </c>
      <c r="B29" s="79">
        <v>49650</v>
      </c>
      <c r="C29" s="79">
        <v>30448</v>
      </c>
      <c r="D29" s="79">
        <v>19202</v>
      </c>
      <c r="E29" s="79">
        <v>7864</v>
      </c>
      <c r="F29" s="79">
        <v>4726</v>
      </c>
      <c r="G29" s="80">
        <v>3138</v>
      </c>
      <c r="H29" s="79">
        <v>22029</v>
      </c>
      <c r="I29" s="79">
        <v>12595</v>
      </c>
      <c r="J29" s="79">
        <v>9434</v>
      </c>
      <c r="K29" s="81"/>
    </row>
    <row r="30" spans="1:11" s="82" customFormat="1" ht="20.100000000000001" customHeight="1" x14ac:dyDescent="0.15">
      <c r="A30" s="73" t="s">
        <v>27</v>
      </c>
      <c r="B30" s="79">
        <v>54458</v>
      </c>
      <c r="C30" s="79">
        <v>32715</v>
      </c>
      <c r="D30" s="79">
        <v>21743</v>
      </c>
      <c r="E30" s="79">
        <v>7464</v>
      </c>
      <c r="F30" s="79">
        <v>3876</v>
      </c>
      <c r="G30" s="80">
        <v>3588</v>
      </c>
      <c r="H30" s="79">
        <v>24596</v>
      </c>
      <c r="I30" s="79">
        <v>14338</v>
      </c>
      <c r="J30" s="79">
        <v>10258</v>
      </c>
      <c r="K30" s="81"/>
    </row>
    <row r="31" spans="1:11" s="82" customFormat="1" ht="20.100000000000001" customHeight="1" x14ac:dyDescent="0.15">
      <c r="A31" s="73" t="s">
        <v>28</v>
      </c>
      <c r="B31" s="79">
        <v>57737</v>
      </c>
      <c r="C31" s="79">
        <v>34723</v>
      </c>
      <c r="D31" s="79">
        <v>23014</v>
      </c>
      <c r="E31" s="79">
        <v>8606</v>
      </c>
      <c r="F31" s="79">
        <v>4349</v>
      </c>
      <c r="G31" s="80">
        <v>4257</v>
      </c>
      <c r="H31" s="79">
        <v>25460</v>
      </c>
      <c r="I31" s="79">
        <v>14897</v>
      </c>
      <c r="J31" s="79">
        <v>10563</v>
      </c>
      <c r="K31" s="81"/>
    </row>
    <row r="32" spans="1:11" s="82" customFormat="1" ht="20.100000000000001" customHeight="1" x14ac:dyDescent="0.15">
      <c r="A32" s="73" t="s">
        <v>29</v>
      </c>
      <c r="B32" s="79">
        <v>81495</v>
      </c>
      <c r="C32" s="79">
        <v>51656</v>
      </c>
      <c r="D32" s="79">
        <v>29839</v>
      </c>
      <c r="E32" s="79">
        <v>12102</v>
      </c>
      <c r="F32" s="79">
        <v>5439</v>
      </c>
      <c r="G32" s="80">
        <v>6663</v>
      </c>
      <c r="H32" s="79">
        <v>30627</v>
      </c>
      <c r="I32" s="79">
        <v>17649</v>
      </c>
      <c r="J32" s="79">
        <v>12978</v>
      </c>
      <c r="K32" s="81"/>
    </row>
    <row r="33" spans="1:34" s="82" customFormat="1" ht="20.100000000000001" customHeight="1" x14ac:dyDescent="0.15">
      <c r="A33" s="73" t="s">
        <v>30</v>
      </c>
      <c r="B33" s="79">
        <v>89682</v>
      </c>
      <c r="C33" s="79">
        <v>58261</v>
      </c>
      <c r="D33" s="79">
        <v>31421</v>
      </c>
      <c r="E33" s="79">
        <v>12374</v>
      </c>
      <c r="F33" s="79">
        <v>5730</v>
      </c>
      <c r="G33" s="80">
        <v>6644</v>
      </c>
      <c r="H33" s="79">
        <v>30641</v>
      </c>
      <c r="I33" s="79">
        <v>17275</v>
      </c>
      <c r="J33" s="79">
        <v>13366</v>
      </c>
      <c r="K33" s="81"/>
      <c r="L33" s="81"/>
      <c r="AH33" s="83" t="s">
        <v>31</v>
      </c>
    </row>
    <row r="34" spans="1:34" s="82" customFormat="1" ht="20.100000000000001" customHeight="1" x14ac:dyDescent="0.15">
      <c r="A34" s="73" t="s">
        <v>32</v>
      </c>
      <c r="B34" s="79">
        <v>93545</v>
      </c>
      <c r="C34" s="79">
        <v>59980</v>
      </c>
      <c r="D34" s="79">
        <v>33565</v>
      </c>
      <c r="E34" s="79">
        <v>13597</v>
      </c>
      <c r="F34" s="79">
        <v>6478</v>
      </c>
      <c r="G34" s="80">
        <v>7119</v>
      </c>
      <c r="H34" s="79">
        <v>36136</v>
      </c>
      <c r="I34" s="79">
        <v>20200</v>
      </c>
      <c r="J34" s="79">
        <v>15936</v>
      </c>
      <c r="K34" s="81"/>
      <c r="L34" s="81"/>
    </row>
    <row r="35" spans="1:34" s="82" customFormat="1" ht="20.100000000000001" customHeight="1" x14ac:dyDescent="0.15">
      <c r="A35" s="73" t="s">
        <v>33</v>
      </c>
      <c r="B35" s="79">
        <v>94594</v>
      </c>
      <c r="C35" s="79">
        <v>69478</v>
      </c>
      <c r="D35" s="79">
        <v>25116</v>
      </c>
      <c r="E35" s="79">
        <v>7213</v>
      </c>
      <c r="F35" s="79">
        <v>4341</v>
      </c>
      <c r="G35" s="80">
        <v>2872</v>
      </c>
      <c r="H35" s="79">
        <v>27183</v>
      </c>
      <c r="I35" s="79">
        <v>16183</v>
      </c>
      <c r="J35" s="79">
        <v>11000</v>
      </c>
      <c r="K35" s="81"/>
      <c r="L35" s="81"/>
    </row>
    <row r="36" spans="1:34" s="86" customFormat="1" ht="20.100000000000001" customHeight="1" x14ac:dyDescent="0.15">
      <c r="A36" s="77" t="s">
        <v>34</v>
      </c>
      <c r="B36" s="84">
        <v>98111</v>
      </c>
      <c r="C36" s="84">
        <v>71111</v>
      </c>
      <c r="D36" s="84">
        <v>27000</v>
      </c>
      <c r="E36" s="84">
        <v>8574</v>
      </c>
      <c r="F36" s="84">
        <v>5140</v>
      </c>
      <c r="G36" s="85">
        <v>3434</v>
      </c>
      <c r="H36" s="84">
        <v>30312</v>
      </c>
      <c r="I36" s="84">
        <v>18203</v>
      </c>
      <c r="J36" s="84">
        <v>12109</v>
      </c>
    </row>
    <row r="37" spans="1:34" s="82" customFormat="1" ht="20.100000000000001" customHeight="1" x14ac:dyDescent="0.15">
      <c r="A37" s="73" t="s">
        <v>39</v>
      </c>
      <c r="B37" s="84">
        <v>110702</v>
      </c>
      <c r="C37" s="84">
        <v>83202</v>
      </c>
      <c r="D37" s="84">
        <v>27500</v>
      </c>
      <c r="E37" s="84">
        <v>9839</v>
      </c>
      <c r="F37" s="84">
        <v>6062</v>
      </c>
      <c r="G37" s="84">
        <v>3777</v>
      </c>
      <c r="H37" s="84">
        <v>31905</v>
      </c>
      <c r="I37" s="84">
        <v>19704</v>
      </c>
      <c r="J37" s="84">
        <v>12201</v>
      </c>
      <c r="K37" s="81"/>
    </row>
    <row r="38" spans="1:34" s="88" customFormat="1" ht="20.100000000000001" customHeight="1" x14ac:dyDescent="0.15">
      <c r="A38" s="73" t="s">
        <v>40</v>
      </c>
      <c r="B38" s="84">
        <v>102744</v>
      </c>
      <c r="C38" s="84">
        <v>75009</v>
      </c>
      <c r="D38" s="84">
        <v>27735</v>
      </c>
      <c r="E38" s="84">
        <v>9915</v>
      </c>
      <c r="F38" s="84">
        <v>6080</v>
      </c>
      <c r="G38" s="84">
        <v>3835</v>
      </c>
      <c r="H38" s="84">
        <v>32147</v>
      </c>
      <c r="I38" s="84">
        <v>19931</v>
      </c>
      <c r="J38" s="84">
        <v>12216</v>
      </c>
      <c r="K38" s="87"/>
    </row>
    <row r="39" spans="1:34" s="82" customFormat="1" ht="20.100000000000001" customHeight="1" x14ac:dyDescent="0.15">
      <c r="A39" s="73" t="s">
        <v>41</v>
      </c>
      <c r="B39" s="84">
        <v>98309</v>
      </c>
      <c r="C39" s="84">
        <v>71237</v>
      </c>
      <c r="D39" s="84">
        <v>27072</v>
      </c>
      <c r="E39" s="84">
        <v>9338</v>
      </c>
      <c r="F39" s="84">
        <v>5793</v>
      </c>
      <c r="G39" s="84">
        <v>3545</v>
      </c>
      <c r="H39" s="84">
        <v>35980</v>
      </c>
      <c r="I39" s="84">
        <v>21994</v>
      </c>
      <c r="J39" s="84">
        <v>13986</v>
      </c>
      <c r="K39" s="81"/>
    </row>
    <row r="40" spans="1:34" s="82" customFormat="1" ht="20.100000000000001" customHeight="1" x14ac:dyDescent="0.15">
      <c r="A40" s="73" t="s">
        <v>42</v>
      </c>
      <c r="B40" s="84">
        <v>100387</v>
      </c>
      <c r="C40" s="84">
        <v>73151</v>
      </c>
      <c r="D40" s="84">
        <v>27236</v>
      </c>
      <c r="E40" s="84">
        <v>9467</v>
      </c>
      <c r="F40" s="84">
        <v>5910</v>
      </c>
      <c r="G40" s="84">
        <v>3557</v>
      </c>
      <c r="H40" s="84">
        <v>36591</v>
      </c>
      <c r="I40" s="84">
        <v>22311</v>
      </c>
      <c r="J40" s="84">
        <v>14280</v>
      </c>
      <c r="K40" s="81"/>
    </row>
    <row r="41" spans="1:34" s="82" customFormat="1" ht="20.100000000000001" customHeight="1" x14ac:dyDescent="0.15">
      <c r="A41" s="73" t="s">
        <v>43</v>
      </c>
      <c r="B41" s="84">
        <v>101049</v>
      </c>
      <c r="C41" s="84">
        <v>73505</v>
      </c>
      <c r="D41" s="84">
        <v>27544</v>
      </c>
      <c r="E41" s="84">
        <v>8947</v>
      </c>
      <c r="F41" s="84">
        <v>5664</v>
      </c>
      <c r="G41" s="84">
        <v>3283</v>
      </c>
      <c r="H41" s="84">
        <v>35453</v>
      </c>
      <c r="I41" s="84">
        <v>21797</v>
      </c>
      <c r="J41" s="84">
        <v>13656</v>
      </c>
      <c r="K41" s="81"/>
    </row>
    <row r="42" spans="1:34" s="82" customFormat="1" ht="20.100000000000001" customHeight="1" x14ac:dyDescent="0.15">
      <c r="A42" s="76" t="s">
        <v>82</v>
      </c>
      <c r="B42" s="84">
        <v>101050</v>
      </c>
      <c r="C42" s="84">
        <v>73506</v>
      </c>
      <c r="D42" s="84">
        <v>27544</v>
      </c>
      <c r="E42" s="84">
        <v>8947</v>
      </c>
      <c r="F42" s="84">
        <v>5663</v>
      </c>
      <c r="G42" s="84">
        <v>3284</v>
      </c>
      <c r="H42" s="84">
        <v>35453</v>
      </c>
      <c r="I42" s="84">
        <v>21797</v>
      </c>
      <c r="J42" s="84">
        <v>13656</v>
      </c>
      <c r="K42" s="81"/>
    </row>
    <row r="43" spans="1:34" s="82" customFormat="1" ht="20.100000000000001" customHeight="1" x14ac:dyDescent="0.15">
      <c r="A43" s="73" t="s">
        <v>44</v>
      </c>
      <c r="B43" s="84">
        <v>97237</v>
      </c>
      <c r="C43" s="84">
        <v>69322</v>
      </c>
      <c r="D43" s="84">
        <v>27915</v>
      </c>
      <c r="E43" s="84">
        <v>9691</v>
      </c>
      <c r="F43" s="84">
        <v>5357</v>
      </c>
      <c r="G43" s="84">
        <v>4334</v>
      </c>
      <c r="H43" s="84">
        <v>34403</v>
      </c>
      <c r="I43" s="84">
        <v>21366</v>
      </c>
      <c r="J43" s="84">
        <v>13037</v>
      </c>
      <c r="K43" s="81"/>
    </row>
    <row r="44" spans="1:34" s="82" customFormat="1" ht="20.100000000000001" customHeight="1" x14ac:dyDescent="0.15">
      <c r="A44" s="73" t="s">
        <v>45</v>
      </c>
      <c r="B44" s="84">
        <v>97175</v>
      </c>
      <c r="C44" s="84">
        <v>70226</v>
      </c>
      <c r="D44" s="84">
        <v>26949</v>
      </c>
      <c r="E44" s="84">
        <v>9606</v>
      </c>
      <c r="F44" s="84">
        <v>5323</v>
      </c>
      <c r="G44" s="84">
        <v>4283</v>
      </c>
      <c r="H44" s="84">
        <v>34220</v>
      </c>
      <c r="I44" s="84">
        <v>21051</v>
      </c>
      <c r="J44" s="84">
        <v>13169</v>
      </c>
      <c r="K44" s="81"/>
    </row>
    <row r="45" spans="1:34" s="82" customFormat="1" ht="20.100000000000001" customHeight="1" x14ac:dyDescent="0.15">
      <c r="A45" s="73" t="s">
        <v>46</v>
      </c>
      <c r="B45" s="84">
        <v>96546</v>
      </c>
      <c r="C45" s="84">
        <v>68445</v>
      </c>
      <c r="D45" s="84">
        <v>28101</v>
      </c>
      <c r="E45" s="84">
        <v>9551</v>
      </c>
      <c r="F45" s="84">
        <v>5459</v>
      </c>
      <c r="G45" s="84">
        <v>4092</v>
      </c>
      <c r="H45" s="84">
        <v>33862</v>
      </c>
      <c r="I45" s="84">
        <v>20411</v>
      </c>
      <c r="J45" s="84">
        <v>13451</v>
      </c>
      <c r="K45" s="81"/>
    </row>
    <row r="46" spans="1:34" s="82" customFormat="1" ht="20.100000000000001" customHeight="1" x14ac:dyDescent="0.15">
      <c r="A46" s="73" t="s">
        <v>47</v>
      </c>
      <c r="B46" s="84">
        <v>95730</v>
      </c>
      <c r="C46" s="84">
        <v>66880</v>
      </c>
      <c r="D46" s="84">
        <v>28850</v>
      </c>
      <c r="E46" s="84">
        <v>10154</v>
      </c>
      <c r="F46" s="84">
        <v>5265</v>
      </c>
      <c r="G46" s="84">
        <v>4889</v>
      </c>
      <c r="H46" s="84">
        <v>33137</v>
      </c>
      <c r="I46" s="84">
        <v>19970</v>
      </c>
      <c r="J46" s="84">
        <v>13167</v>
      </c>
      <c r="K46" s="81"/>
    </row>
    <row r="47" spans="1:34" s="82" customFormat="1" ht="20.100000000000001" customHeight="1" x14ac:dyDescent="0.15">
      <c r="A47" s="73" t="s">
        <v>48</v>
      </c>
      <c r="B47" s="84">
        <v>97454</v>
      </c>
      <c r="C47" s="84">
        <v>70395</v>
      </c>
      <c r="D47" s="84">
        <v>27059</v>
      </c>
      <c r="E47" s="84">
        <v>10155</v>
      </c>
      <c r="F47" s="84">
        <v>5420</v>
      </c>
      <c r="G47" s="84">
        <v>4735</v>
      </c>
      <c r="H47" s="84">
        <v>32225</v>
      </c>
      <c r="I47" s="84">
        <v>19490</v>
      </c>
      <c r="J47" s="84">
        <v>12735</v>
      </c>
      <c r="K47" s="81"/>
    </row>
    <row r="48" spans="1:34" s="82" customFormat="1" ht="20.100000000000001" customHeight="1" x14ac:dyDescent="0.15">
      <c r="A48" s="73" t="s">
        <v>49</v>
      </c>
      <c r="B48" s="84">
        <v>96243</v>
      </c>
      <c r="C48" s="84">
        <v>69489</v>
      </c>
      <c r="D48" s="84">
        <v>26754</v>
      </c>
      <c r="E48" s="84">
        <v>9498</v>
      </c>
      <c r="F48" s="84">
        <v>5272</v>
      </c>
      <c r="G48" s="84">
        <v>4226</v>
      </c>
      <c r="H48" s="84">
        <v>32997</v>
      </c>
      <c r="I48" s="84">
        <v>19917</v>
      </c>
      <c r="J48" s="84">
        <v>13080</v>
      </c>
      <c r="K48" s="81"/>
    </row>
    <row r="49" spans="1:34" s="82" customFormat="1" ht="20.100000000000001" customHeight="1" x14ac:dyDescent="0.15">
      <c r="A49" s="73" t="s">
        <v>50</v>
      </c>
      <c r="B49" s="84">
        <v>95852</v>
      </c>
      <c r="C49" s="84">
        <v>68865</v>
      </c>
      <c r="D49" s="84">
        <v>26987</v>
      </c>
      <c r="E49" s="84">
        <v>10192</v>
      </c>
      <c r="F49" s="84">
        <v>6240</v>
      </c>
      <c r="G49" s="84">
        <v>3952</v>
      </c>
      <c r="H49" s="84">
        <v>31963</v>
      </c>
      <c r="I49" s="84">
        <v>19429</v>
      </c>
      <c r="J49" s="84">
        <v>12534</v>
      </c>
      <c r="K49" s="81"/>
    </row>
    <row r="50" spans="1:34" s="88" customFormat="1" ht="20.100000000000001" customHeight="1" x14ac:dyDescent="0.15">
      <c r="A50" s="73" t="s">
        <v>51</v>
      </c>
      <c r="B50" s="84">
        <v>100999</v>
      </c>
      <c r="C50" s="84">
        <v>72692</v>
      </c>
      <c r="D50" s="84">
        <v>28307</v>
      </c>
      <c r="E50" s="84">
        <v>10586</v>
      </c>
      <c r="F50" s="84">
        <v>6349</v>
      </c>
      <c r="G50" s="84">
        <v>4237</v>
      </c>
      <c r="H50" s="84">
        <v>33510</v>
      </c>
      <c r="I50" s="84">
        <v>20647</v>
      </c>
      <c r="J50" s="84">
        <v>12863</v>
      </c>
      <c r="K50" s="87"/>
    </row>
    <row r="51" spans="1:34" s="82" customFormat="1" ht="20.100000000000001" customHeight="1" x14ac:dyDescent="0.15">
      <c r="A51" s="73" t="s">
        <v>52</v>
      </c>
      <c r="B51" s="84">
        <v>101944</v>
      </c>
      <c r="C51" s="84">
        <v>72979</v>
      </c>
      <c r="D51" s="84">
        <v>28965</v>
      </c>
      <c r="E51" s="84">
        <v>9610</v>
      </c>
      <c r="F51" s="84">
        <v>5585</v>
      </c>
      <c r="G51" s="84">
        <v>4025</v>
      </c>
      <c r="H51" s="84">
        <v>32080</v>
      </c>
      <c r="I51" s="84">
        <v>19830</v>
      </c>
      <c r="J51" s="84">
        <v>12250</v>
      </c>
      <c r="K51" s="81"/>
    </row>
    <row r="52" spans="1:34" s="82" customFormat="1" ht="20.100000000000001" customHeight="1" x14ac:dyDescent="0.15">
      <c r="A52" s="73" t="s">
        <v>53</v>
      </c>
      <c r="B52" s="84">
        <v>102061</v>
      </c>
      <c r="C52" s="84">
        <v>73116</v>
      </c>
      <c r="D52" s="84">
        <v>28945</v>
      </c>
      <c r="E52" s="84">
        <v>9959</v>
      </c>
      <c r="F52" s="84">
        <v>5782</v>
      </c>
      <c r="G52" s="84">
        <v>4177</v>
      </c>
      <c r="H52" s="84">
        <v>32590</v>
      </c>
      <c r="I52" s="84">
        <v>20213</v>
      </c>
      <c r="J52" s="84">
        <v>12377</v>
      </c>
    </row>
    <row r="53" spans="1:34" s="82" customFormat="1" ht="20.100000000000001" customHeight="1" x14ac:dyDescent="0.15">
      <c r="A53" s="73" t="s">
        <v>54</v>
      </c>
      <c r="B53" s="84">
        <v>99254</v>
      </c>
      <c r="C53" s="84">
        <v>71832</v>
      </c>
      <c r="D53" s="84">
        <v>27422</v>
      </c>
      <c r="E53" s="84">
        <v>12063</v>
      </c>
      <c r="F53" s="84">
        <v>7012</v>
      </c>
      <c r="G53" s="84">
        <v>5051</v>
      </c>
      <c r="H53" s="84">
        <v>34786</v>
      </c>
      <c r="I53" s="84">
        <v>21076</v>
      </c>
      <c r="J53" s="84">
        <v>13710</v>
      </c>
      <c r="K53" s="81"/>
    </row>
    <row r="54" spans="1:34" s="82" customFormat="1" ht="20.100000000000001" customHeight="1" x14ac:dyDescent="0.15">
      <c r="A54" s="73" t="s">
        <v>55</v>
      </c>
      <c r="B54" s="84">
        <v>96401</v>
      </c>
      <c r="C54" s="84">
        <v>70003</v>
      </c>
      <c r="D54" s="84">
        <v>26398</v>
      </c>
      <c r="E54" s="84">
        <v>10754</v>
      </c>
      <c r="F54" s="84">
        <v>6204</v>
      </c>
      <c r="G54" s="84">
        <v>4550</v>
      </c>
      <c r="H54" s="84">
        <v>35483</v>
      </c>
      <c r="I54" s="84">
        <v>22082</v>
      </c>
      <c r="J54" s="84">
        <v>13401</v>
      </c>
    </row>
    <row r="55" spans="1:34" s="82" customFormat="1" ht="20.100000000000001" customHeight="1" x14ac:dyDescent="0.15">
      <c r="A55" s="73" t="s">
        <v>56</v>
      </c>
      <c r="B55" s="84">
        <v>92521</v>
      </c>
      <c r="C55" s="84">
        <v>68222</v>
      </c>
      <c r="D55" s="84">
        <v>24299</v>
      </c>
      <c r="E55" s="84">
        <v>11980</v>
      </c>
      <c r="F55" s="84">
        <v>7221</v>
      </c>
      <c r="G55" s="84">
        <v>4759</v>
      </c>
      <c r="H55" s="84">
        <v>32194</v>
      </c>
      <c r="I55" s="84">
        <v>19026</v>
      </c>
      <c r="J55" s="84">
        <v>13168</v>
      </c>
      <c r="K55" s="81"/>
    </row>
    <row r="56" spans="1:34" s="82" customFormat="1" ht="20.100000000000001" customHeight="1" x14ac:dyDescent="0.15">
      <c r="A56" s="73" t="s">
        <v>57</v>
      </c>
      <c r="B56" s="84">
        <v>87085</v>
      </c>
      <c r="C56" s="84">
        <v>64892</v>
      </c>
      <c r="D56" s="84">
        <v>22193</v>
      </c>
      <c r="E56" s="84">
        <v>12278</v>
      </c>
      <c r="F56" s="84">
        <v>7588</v>
      </c>
      <c r="G56" s="84">
        <v>4690</v>
      </c>
      <c r="H56" s="84">
        <v>44807</v>
      </c>
      <c r="I56" s="84">
        <v>27013</v>
      </c>
      <c r="J56" s="84">
        <v>17794</v>
      </c>
      <c r="K56" s="81"/>
    </row>
    <row r="57" spans="1:34" s="82" customFormat="1" ht="20.100000000000001" customHeight="1" x14ac:dyDescent="0.15">
      <c r="A57" s="73" t="s">
        <v>58</v>
      </c>
      <c r="B57" s="84">
        <v>91092</v>
      </c>
      <c r="C57" s="84">
        <v>67695</v>
      </c>
      <c r="D57" s="84">
        <v>23397</v>
      </c>
      <c r="E57" s="84">
        <v>13235</v>
      </c>
      <c r="F57" s="84">
        <v>8116</v>
      </c>
      <c r="G57" s="84">
        <v>5119</v>
      </c>
      <c r="H57" s="84">
        <v>46460</v>
      </c>
      <c r="I57" s="84">
        <v>27611</v>
      </c>
      <c r="J57" s="84">
        <v>18849</v>
      </c>
      <c r="K57" s="81"/>
    </row>
    <row r="58" spans="1:34" s="82" customFormat="1" ht="20.100000000000001" customHeight="1" x14ac:dyDescent="0.15">
      <c r="A58" s="73" t="s">
        <v>59</v>
      </c>
      <c r="B58" s="84">
        <v>91101</v>
      </c>
      <c r="C58" s="84">
        <v>68759</v>
      </c>
      <c r="D58" s="84">
        <v>22342</v>
      </c>
      <c r="E58" s="84">
        <v>12600</v>
      </c>
      <c r="F58" s="84">
        <v>8261</v>
      </c>
      <c r="G58" s="84">
        <v>4339</v>
      </c>
      <c r="H58" s="84">
        <v>42715</v>
      </c>
      <c r="I58" s="84">
        <v>24975</v>
      </c>
      <c r="J58" s="84">
        <v>17740</v>
      </c>
      <c r="K58" s="81"/>
      <c r="L58" s="81"/>
      <c r="AH58" s="83" t="s">
        <v>31</v>
      </c>
    </row>
    <row r="59" spans="1:34" s="82" customFormat="1" ht="20.100000000000001" customHeight="1" x14ac:dyDescent="0.15">
      <c r="A59" s="73" t="s">
        <v>60</v>
      </c>
      <c r="B59" s="84">
        <v>77811</v>
      </c>
      <c r="C59" s="84">
        <v>57130</v>
      </c>
      <c r="D59" s="84">
        <v>20681</v>
      </c>
      <c r="E59" s="84">
        <v>12147</v>
      </c>
      <c r="F59" s="84">
        <v>7563</v>
      </c>
      <c r="G59" s="84">
        <v>4584</v>
      </c>
      <c r="H59" s="84">
        <v>43118</v>
      </c>
      <c r="I59" s="84">
        <v>25514</v>
      </c>
      <c r="J59" s="84">
        <v>17604</v>
      </c>
      <c r="K59" s="81"/>
      <c r="L59" s="81"/>
    </row>
    <row r="60" spans="1:34" s="82" customFormat="1" ht="20.100000000000001" customHeight="1" x14ac:dyDescent="0.15">
      <c r="A60" s="77" t="s">
        <v>61</v>
      </c>
      <c r="B60" s="84">
        <v>77811</v>
      </c>
      <c r="C60" s="84">
        <v>57130</v>
      </c>
      <c r="D60" s="84">
        <v>20681</v>
      </c>
      <c r="E60" s="84">
        <v>12147</v>
      </c>
      <c r="F60" s="84">
        <v>7563</v>
      </c>
      <c r="G60" s="84">
        <v>4584</v>
      </c>
      <c r="H60" s="84">
        <v>43118</v>
      </c>
      <c r="I60" s="84">
        <v>25514</v>
      </c>
      <c r="J60" s="84">
        <v>17604</v>
      </c>
      <c r="K60" s="81"/>
      <c r="L60" s="81"/>
    </row>
    <row r="61" spans="1:34" s="82" customFormat="1" ht="20.100000000000001" customHeight="1" x14ac:dyDescent="0.15">
      <c r="A61" s="78" t="s">
        <v>83</v>
      </c>
      <c r="B61" s="84">
        <v>77811</v>
      </c>
      <c r="C61" s="84">
        <v>57130</v>
      </c>
      <c r="D61" s="84">
        <v>20681</v>
      </c>
      <c r="E61" s="84">
        <v>12147</v>
      </c>
      <c r="F61" s="84">
        <v>7563</v>
      </c>
      <c r="G61" s="84">
        <v>4584</v>
      </c>
      <c r="H61" s="84">
        <v>43118</v>
      </c>
      <c r="I61" s="84">
        <v>25514</v>
      </c>
      <c r="J61" s="84">
        <v>17604</v>
      </c>
      <c r="K61" s="81"/>
      <c r="L61" s="81"/>
    </row>
    <row r="62" spans="1:34" ht="18" customHeight="1" x14ac:dyDescent="0.3">
      <c r="A62" s="59"/>
      <c r="B62" s="14"/>
      <c r="C62" s="14"/>
      <c r="D62" s="14"/>
      <c r="E62" s="14"/>
      <c r="F62" s="14"/>
      <c r="G62" s="15"/>
      <c r="H62" s="14"/>
      <c r="I62" s="15"/>
      <c r="J62" s="14"/>
      <c r="K62" s="4"/>
      <c r="L62" s="5"/>
    </row>
    <row r="63" spans="1:34" ht="15" customHeight="1" x14ac:dyDescent="0.25">
      <c r="A63" s="29" t="s">
        <v>101</v>
      </c>
      <c r="B63" s="12"/>
      <c r="C63" s="12"/>
      <c r="D63" s="12"/>
      <c r="E63" s="7"/>
      <c r="F63" s="7"/>
      <c r="G63" s="7"/>
      <c r="H63" s="7"/>
      <c r="I63" s="7"/>
      <c r="J63" s="7"/>
      <c r="K63" s="2"/>
    </row>
    <row r="64" spans="1:34" ht="15" customHeight="1" x14ac:dyDescent="0.25">
      <c r="A64" s="29" t="s">
        <v>87</v>
      </c>
      <c r="B64" s="2"/>
      <c r="C64" s="2"/>
      <c r="D64" s="2"/>
      <c r="E64" s="6"/>
      <c r="F64" s="6"/>
      <c r="G64" s="6"/>
      <c r="H64" s="6"/>
      <c r="I64" s="6"/>
      <c r="J64" s="7"/>
      <c r="K64" s="2"/>
    </row>
    <row r="65" spans="1:11" ht="20.100000000000001" customHeight="1" x14ac:dyDescent="0.25">
      <c r="A65" s="60"/>
      <c r="B65" s="2"/>
      <c r="C65" s="2"/>
      <c r="D65" s="2"/>
      <c r="E65" s="6"/>
      <c r="F65" s="6"/>
      <c r="G65" s="6"/>
      <c r="H65" s="6"/>
      <c r="I65" s="6"/>
      <c r="J65" s="7"/>
      <c r="K65" s="2"/>
    </row>
    <row r="66" spans="1:11" ht="15" customHeight="1" x14ac:dyDescent="0.25">
      <c r="A66" s="32" t="s">
        <v>88</v>
      </c>
      <c r="B66" s="2"/>
      <c r="C66" s="2"/>
      <c r="D66" s="2"/>
      <c r="E66" s="6"/>
      <c r="F66" s="6"/>
      <c r="G66" s="6"/>
      <c r="H66" s="6"/>
      <c r="I66" s="6"/>
      <c r="J66" s="7"/>
      <c r="K66" s="2"/>
    </row>
    <row r="67" spans="1:11" ht="15" customHeight="1" x14ac:dyDescent="0.25">
      <c r="A67" s="32" t="s">
        <v>89</v>
      </c>
      <c r="B67" s="2"/>
      <c r="C67" s="2"/>
      <c r="D67" s="2"/>
      <c r="E67" s="6"/>
      <c r="F67" s="6"/>
      <c r="G67" s="6"/>
      <c r="H67" s="6"/>
      <c r="I67" s="6"/>
      <c r="J67" s="6"/>
      <c r="K67" s="2"/>
    </row>
    <row r="68" spans="1:11" ht="15" customHeight="1" x14ac:dyDescent="0.25">
      <c r="A68" s="32" t="s">
        <v>90</v>
      </c>
      <c r="B68" s="6"/>
      <c r="C68" s="6"/>
      <c r="D68" s="6"/>
      <c r="E68" s="2"/>
      <c r="F68" s="6"/>
      <c r="G68" s="6"/>
      <c r="H68" s="6"/>
      <c r="I68" s="6"/>
      <c r="K68" s="2"/>
    </row>
    <row r="69" spans="1:11" ht="15" customHeight="1" x14ac:dyDescent="0.25">
      <c r="B69" s="2"/>
      <c r="C69" s="2"/>
      <c r="D69" s="7"/>
      <c r="E69" s="61"/>
      <c r="G69" s="2"/>
      <c r="H69" s="2"/>
      <c r="I69" s="2"/>
      <c r="J69" s="7"/>
      <c r="K69" s="2"/>
    </row>
    <row r="70" spans="1:11" ht="15" customHeight="1" x14ac:dyDescent="0.25">
      <c r="B70" s="2"/>
      <c r="C70" s="2"/>
      <c r="D70" s="2"/>
      <c r="E70" s="6" t="s">
        <v>100</v>
      </c>
      <c r="G70" s="2"/>
      <c r="H70" s="2"/>
      <c r="I70" s="2"/>
      <c r="J70" s="7"/>
      <c r="K70" s="2"/>
    </row>
    <row r="71" spans="1:11" ht="20.100000000000001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0.100000000000001" customHeight="1" x14ac:dyDescent="0.3">
      <c r="A72" s="104">
        <v>228</v>
      </c>
      <c r="B72" s="104"/>
      <c r="C72" s="104"/>
      <c r="D72" s="104"/>
      <c r="E72" s="104"/>
      <c r="F72" s="104"/>
      <c r="G72" s="104"/>
      <c r="H72" s="104"/>
      <c r="I72" s="104"/>
      <c r="J72" s="104"/>
    </row>
    <row r="7187" spans="1:1" x14ac:dyDescent="0.2">
      <c r="A7187" s="56" t="s">
        <v>35</v>
      </c>
    </row>
    <row r="7188" spans="1:1" x14ac:dyDescent="0.2">
      <c r="A7188" s="56" t="s">
        <v>36</v>
      </c>
    </row>
    <row r="7189" spans="1:1" x14ac:dyDescent="0.2">
      <c r="A7189" s="56" t="s">
        <v>37</v>
      </c>
    </row>
    <row r="7190" spans="1:1" x14ac:dyDescent="0.2">
      <c r="A7190" s="56" t="s">
        <v>38</v>
      </c>
    </row>
  </sheetData>
  <mergeCells count="9">
    <mergeCell ref="A10:J10"/>
    <mergeCell ref="A72:J72"/>
    <mergeCell ref="A1:J1"/>
    <mergeCell ref="A3:J3"/>
    <mergeCell ref="A4:J4"/>
    <mergeCell ref="A7:A8"/>
    <mergeCell ref="B7:D7"/>
    <mergeCell ref="E7:G7"/>
    <mergeCell ref="H7:J7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N79"/>
  <sheetViews>
    <sheetView showGridLines="0" view="pageBreakPreview" topLeftCell="L1" zoomScale="70" zoomScaleNormal="70" zoomScaleSheetLayoutView="70" workbookViewId="0">
      <selection activeCell="W10" sqref="W10"/>
    </sheetView>
  </sheetViews>
  <sheetFormatPr defaultColWidth="9.625" defaultRowHeight="12.75" x14ac:dyDescent="0.2"/>
  <cols>
    <col min="1" max="7" width="20.625" style="1" customWidth="1"/>
    <col min="8" max="8" width="1.25" style="16" customWidth="1"/>
    <col min="9" max="9" width="20.625" style="56" customWidth="1"/>
    <col min="10" max="15" width="20.625" style="1" customWidth="1"/>
    <col min="16" max="16" width="9.625" style="1"/>
    <col min="17" max="18" width="10.625" style="1" customWidth="1"/>
    <col min="19" max="19" width="2.625" style="1" customWidth="1"/>
    <col min="20" max="20" width="10.625" style="1" customWidth="1"/>
    <col min="21" max="21" width="1.625" style="1" customWidth="1"/>
    <col min="22" max="22" width="10.625" style="1" customWidth="1"/>
    <col min="23" max="23" width="2.625" style="1" customWidth="1"/>
    <col min="24" max="24" width="10.625" style="1" customWidth="1"/>
    <col min="25" max="25" width="1.625" style="1" customWidth="1"/>
    <col min="26" max="26" width="10.625" style="1" customWidth="1"/>
    <col min="27" max="27" width="2.625" style="1" customWidth="1"/>
    <col min="28" max="28" width="10.625" style="1" customWidth="1"/>
    <col min="29" max="29" width="1.625" style="1" customWidth="1"/>
    <col min="30" max="30" width="10.625" style="1" customWidth="1"/>
    <col min="31" max="31" width="2.625" style="1" customWidth="1"/>
    <col min="32" max="32" width="10.625" style="1" customWidth="1"/>
    <col min="33" max="33" width="1.625" style="1" customWidth="1"/>
    <col min="34" max="34" width="10.625" style="1" customWidth="1"/>
    <col min="35" max="35" width="2.625" style="1" customWidth="1"/>
    <col min="36" max="36" width="10.625" style="1" customWidth="1"/>
    <col min="37" max="37" width="1.625" style="1" customWidth="1"/>
    <col min="38" max="38" width="10.625" style="1" customWidth="1"/>
    <col min="39" max="16384" width="9.625" style="1"/>
  </cols>
  <sheetData>
    <row r="1" spans="1:32" ht="20.100000000000001" customHeight="1" x14ac:dyDescent="0.3">
      <c r="A1" s="37"/>
      <c r="B1" s="37"/>
      <c r="C1" s="37"/>
      <c r="D1" s="37"/>
      <c r="E1" s="37"/>
      <c r="F1" s="37"/>
      <c r="G1" s="37"/>
      <c r="H1" s="37"/>
      <c r="I1" s="99"/>
      <c r="J1" s="37"/>
      <c r="K1" s="37"/>
      <c r="L1" s="37"/>
      <c r="M1" s="37"/>
      <c r="N1" s="37"/>
      <c r="O1" s="28"/>
      <c r="Q1" s="3" t="s">
        <v>0</v>
      </c>
      <c r="AA1" s="3" t="s">
        <v>64</v>
      </c>
      <c r="AB1" s="3" t="s">
        <v>0</v>
      </c>
      <c r="AF1" s="3" t="s">
        <v>0</v>
      </c>
    </row>
    <row r="2" spans="1:32" ht="20.100000000000001" customHeight="1" x14ac:dyDescent="0.2"/>
    <row r="3" spans="1:32" ht="24.95" customHeight="1" x14ac:dyDescent="0.4">
      <c r="A3" s="107" t="s">
        <v>78</v>
      </c>
      <c r="B3" s="107"/>
      <c r="C3" s="107"/>
      <c r="D3" s="107"/>
      <c r="E3" s="107"/>
      <c r="F3" s="107"/>
      <c r="G3" s="107"/>
      <c r="H3" s="34"/>
      <c r="I3" s="107" t="s">
        <v>78</v>
      </c>
      <c r="J3" s="107"/>
      <c r="K3" s="107"/>
      <c r="L3" s="107"/>
      <c r="M3" s="107"/>
      <c r="N3" s="107"/>
      <c r="O3" s="107"/>
    </row>
    <row r="4" spans="1:32" ht="24.95" customHeight="1" x14ac:dyDescent="0.4">
      <c r="A4" s="114" t="s">
        <v>80</v>
      </c>
      <c r="B4" s="114"/>
      <c r="C4" s="114"/>
      <c r="D4" s="114"/>
      <c r="E4" s="114"/>
      <c r="F4" s="114"/>
      <c r="G4" s="114"/>
      <c r="H4" s="35"/>
      <c r="I4" s="114" t="s">
        <v>80</v>
      </c>
      <c r="J4" s="114"/>
      <c r="K4" s="114"/>
      <c r="L4" s="114"/>
      <c r="M4" s="114"/>
      <c r="N4" s="114"/>
      <c r="O4" s="114"/>
    </row>
    <row r="5" spans="1:32" ht="20.100000000000001" customHeight="1" x14ac:dyDescent="0.2"/>
    <row r="6" spans="1:32" ht="20.100000000000001" customHeight="1" x14ac:dyDescent="0.3">
      <c r="A6" s="11" t="s">
        <v>0</v>
      </c>
      <c r="B6" s="2"/>
      <c r="C6" s="2"/>
      <c r="D6" s="2"/>
      <c r="E6" s="2"/>
      <c r="F6" s="2"/>
      <c r="G6" s="103" t="s">
        <v>121</v>
      </c>
      <c r="H6" s="20"/>
      <c r="I6" s="55" t="s">
        <v>0</v>
      </c>
      <c r="J6" s="2"/>
      <c r="K6" s="2"/>
      <c r="L6" s="2"/>
      <c r="M6" s="2"/>
      <c r="N6" s="17"/>
      <c r="O6" s="103" t="s">
        <v>121</v>
      </c>
      <c r="P6" s="20"/>
      <c r="AB6" s="3" t="s">
        <v>65</v>
      </c>
    </row>
    <row r="7" spans="1:32" s="19" customFormat="1" ht="30" customHeight="1" x14ac:dyDescent="0.15">
      <c r="A7" s="111" t="s">
        <v>66</v>
      </c>
      <c r="B7" s="115" t="s">
        <v>67</v>
      </c>
      <c r="C7" s="115"/>
      <c r="D7" s="115" t="s">
        <v>68</v>
      </c>
      <c r="E7" s="115"/>
      <c r="F7" s="115" t="s">
        <v>63</v>
      </c>
      <c r="G7" s="108"/>
      <c r="H7" s="78"/>
      <c r="I7" s="111" t="s">
        <v>66</v>
      </c>
      <c r="J7" s="108" t="s">
        <v>67</v>
      </c>
      <c r="K7" s="109"/>
      <c r="L7" s="115" t="s">
        <v>62</v>
      </c>
      <c r="M7" s="115"/>
      <c r="N7" s="108" t="s">
        <v>63</v>
      </c>
      <c r="O7" s="109"/>
      <c r="P7" s="49"/>
    </row>
    <row r="8" spans="1:32" s="18" customFormat="1" ht="30" customHeight="1" x14ac:dyDescent="0.15">
      <c r="A8" s="112"/>
      <c r="B8" s="44" t="s">
        <v>5</v>
      </c>
      <c r="C8" s="43" t="s">
        <v>6</v>
      </c>
      <c r="D8" s="46" t="s">
        <v>5</v>
      </c>
      <c r="E8" s="46" t="s">
        <v>69</v>
      </c>
      <c r="F8" s="46" t="s">
        <v>5</v>
      </c>
      <c r="G8" s="44" t="s">
        <v>6</v>
      </c>
      <c r="H8" s="77"/>
      <c r="I8" s="112"/>
      <c r="J8" s="43" t="s">
        <v>5</v>
      </c>
      <c r="K8" s="53" t="s">
        <v>6</v>
      </c>
      <c r="L8" s="44" t="s">
        <v>5</v>
      </c>
      <c r="M8" s="43" t="s">
        <v>69</v>
      </c>
      <c r="N8" s="45" t="s">
        <v>5</v>
      </c>
      <c r="O8" s="48" t="s">
        <v>70</v>
      </c>
      <c r="P8" s="49"/>
    </row>
    <row r="9" spans="1:32" s="16" customFormat="1" ht="18" customHeight="1" x14ac:dyDescent="0.3">
      <c r="A9" s="22"/>
      <c r="B9" s="20"/>
      <c r="C9" s="20"/>
      <c r="D9" s="20"/>
      <c r="E9" s="20"/>
      <c r="F9" s="20"/>
      <c r="G9" s="20"/>
      <c r="H9" s="20"/>
      <c r="I9" s="58"/>
      <c r="J9" s="20"/>
      <c r="K9" s="20"/>
      <c r="L9" s="20"/>
      <c r="M9" s="20"/>
      <c r="N9" s="20"/>
      <c r="O9" s="20"/>
      <c r="P9" s="20"/>
    </row>
    <row r="10" spans="1:32" s="91" customFormat="1" ht="24.95" customHeight="1" x14ac:dyDescent="0.15">
      <c r="A10" s="90"/>
      <c r="C10" s="92"/>
      <c r="D10" s="93" t="s">
        <v>103</v>
      </c>
      <c r="I10" s="100"/>
      <c r="L10" s="93" t="s">
        <v>104</v>
      </c>
    </row>
    <row r="11" spans="1:32" s="24" customFormat="1" ht="18" customHeight="1" x14ac:dyDescent="0.3">
      <c r="A11" s="22"/>
      <c r="B11" s="21"/>
      <c r="C11" s="21"/>
      <c r="D11" s="21"/>
      <c r="E11" s="21"/>
      <c r="F11" s="21"/>
      <c r="G11" s="21"/>
      <c r="H11" s="21"/>
      <c r="I11" s="58"/>
      <c r="J11" s="21"/>
      <c r="K11" s="21"/>
      <c r="L11" s="21"/>
      <c r="M11" s="21"/>
      <c r="N11" s="21"/>
      <c r="O11" s="21"/>
      <c r="P11" s="23"/>
    </row>
    <row r="12" spans="1:32" s="95" customFormat="1" ht="20.100000000000001" customHeight="1" x14ac:dyDescent="0.15">
      <c r="A12" s="73" t="s">
        <v>9</v>
      </c>
      <c r="B12" s="84">
        <v>112</v>
      </c>
      <c r="C12" s="84">
        <v>77</v>
      </c>
      <c r="D12" s="84">
        <v>71994</v>
      </c>
      <c r="E12" s="84">
        <v>52316</v>
      </c>
      <c r="F12" s="84">
        <v>2640</v>
      </c>
      <c r="G12" s="84">
        <v>1832</v>
      </c>
      <c r="H12" s="84"/>
      <c r="I12" s="73" t="s">
        <v>9</v>
      </c>
      <c r="J12" s="84">
        <v>16</v>
      </c>
      <c r="K12" s="84">
        <v>16</v>
      </c>
      <c r="L12" s="84">
        <v>10587</v>
      </c>
      <c r="M12" s="84">
        <v>9546</v>
      </c>
      <c r="N12" s="84">
        <v>577</v>
      </c>
      <c r="O12" s="84">
        <v>508</v>
      </c>
    </row>
    <row r="13" spans="1:32" s="95" customFormat="1" ht="20.100000000000001" customHeight="1" x14ac:dyDescent="0.15">
      <c r="A13" s="73" t="s">
        <v>10</v>
      </c>
      <c r="B13" s="84">
        <v>117</v>
      </c>
      <c r="C13" s="84">
        <v>80</v>
      </c>
      <c r="D13" s="84">
        <v>66864</v>
      </c>
      <c r="E13" s="84">
        <v>49314</v>
      </c>
      <c r="F13" s="84">
        <v>2601</v>
      </c>
      <c r="G13" s="84">
        <v>1827</v>
      </c>
      <c r="H13" s="84"/>
      <c r="I13" s="73" t="s">
        <v>10</v>
      </c>
      <c r="J13" s="84">
        <v>22</v>
      </c>
      <c r="K13" s="84">
        <v>21</v>
      </c>
      <c r="L13" s="84">
        <v>15596</v>
      </c>
      <c r="M13" s="84">
        <v>13537</v>
      </c>
      <c r="N13" s="84">
        <v>678</v>
      </c>
      <c r="O13" s="84">
        <v>602</v>
      </c>
    </row>
    <row r="14" spans="1:32" s="95" customFormat="1" ht="20.100000000000001" customHeight="1" x14ac:dyDescent="0.15">
      <c r="A14" s="76" t="s">
        <v>11</v>
      </c>
      <c r="B14" s="84">
        <v>114</v>
      </c>
      <c r="C14" s="84">
        <v>79</v>
      </c>
      <c r="D14" s="84">
        <v>72586</v>
      </c>
      <c r="E14" s="84">
        <v>53498</v>
      </c>
      <c r="F14" s="84">
        <v>2703</v>
      </c>
      <c r="G14" s="84">
        <v>1941</v>
      </c>
      <c r="H14" s="84"/>
      <c r="I14" s="76" t="s">
        <v>11</v>
      </c>
      <c r="J14" s="84">
        <v>26</v>
      </c>
      <c r="K14" s="84">
        <v>25</v>
      </c>
      <c r="L14" s="84">
        <v>16605</v>
      </c>
      <c r="M14" s="84">
        <v>13987</v>
      </c>
      <c r="N14" s="84">
        <v>751</v>
      </c>
      <c r="O14" s="84">
        <v>656</v>
      </c>
    </row>
    <row r="15" spans="1:32" s="95" customFormat="1" ht="20.100000000000001" customHeight="1" x14ac:dyDescent="0.15">
      <c r="A15" s="76" t="s">
        <v>12</v>
      </c>
      <c r="B15" s="84">
        <v>115</v>
      </c>
      <c r="C15" s="84">
        <v>81</v>
      </c>
      <c r="D15" s="84">
        <v>77539</v>
      </c>
      <c r="E15" s="84">
        <v>53235</v>
      </c>
      <c r="F15" s="84">
        <v>2798</v>
      </c>
      <c r="G15" s="84">
        <v>1894</v>
      </c>
      <c r="H15" s="84"/>
      <c r="I15" s="76" t="s">
        <v>12</v>
      </c>
      <c r="J15" s="84">
        <v>26</v>
      </c>
      <c r="K15" s="84">
        <v>25</v>
      </c>
      <c r="L15" s="84">
        <v>21429</v>
      </c>
      <c r="M15" s="84">
        <v>17836</v>
      </c>
      <c r="N15" s="84">
        <v>800</v>
      </c>
      <c r="O15" s="84">
        <v>695</v>
      </c>
    </row>
    <row r="16" spans="1:32" s="95" customFormat="1" ht="20.100000000000001" customHeight="1" x14ac:dyDescent="0.15">
      <c r="A16" s="76" t="s">
        <v>13</v>
      </c>
      <c r="B16" s="84">
        <v>117</v>
      </c>
      <c r="C16" s="84">
        <v>83</v>
      </c>
      <c r="D16" s="84">
        <v>83414</v>
      </c>
      <c r="E16" s="84">
        <v>48506</v>
      </c>
      <c r="F16" s="84">
        <v>3019</v>
      </c>
      <c r="G16" s="84">
        <v>2072</v>
      </c>
      <c r="H16" s="84"/>
      <c r="I16" s="76" t="s">
        <v>13</v>
      </c>
      <c r="J16" s="84">
        <v>26</v>
      </c>
      <c r="K16" s="84">
        <v>25</v>
      </c>
      <c r="L16" s="84">
        <v>23339</v>
      </c>
      <c r="M16" s="84">
        <v>18294</v>
      </c>
      <c r="N16" s="84">
        <v>875</v>
      </c>
      <c r="O16" s="84">
        <v>738</v>
      </c>
    </row>
    <row r="17" spans="1:40" s="95" customFormat="1" ht="20.100000000000001" customHeight="1" x14ac:dyDescent="0.15">
      <c r="A17" s="73" t="s">
        <v>14</v>
      </c>
      <c r="B17" s="84">
        <v>126</v>
      </c>
      <c r="C17" s="84">
        <v>88</v>
      </c>
      <c r="D17" s="84">
        <v>83709</v>
      </c>
      <c r="E17" s="84">
        <v>57084</v>
      </c>
      <c r="F17" s="84">
        <v>3218</v>
      </c>
      <c r="G17" s="84">
        <v>2314</v>
      </c>
      <c r="H17" s="84"/>
      <c r="I17" s="73" t="s">
        <v>14</v>
      </c>
      <c r="J17" s="84">
        <v>27</v>
      </c>
      <c r="K17" s="84">
        <v>26</v>
      </c>
      <c r="L17" s="84">
        <v>24680</v>
      </c>
      <c r="M17" s="84">
        <v>19451</v>
      </c>
      <c r="N17" s="84">
        <v>875</v>
      </c>
      <c r="O17" s="84">
        <v>707</v>
      </c>
    </row>
    <row r="18" spans="1:40" s="95" customFormat="1" ht="20.100000000000001" customHeight="1" x14ac:dyDescent="0.15">
      <c r="A18" s="73" t="s">
        <v>15</v>
      </c>
      <c r="B18" s="84">
        <v>121</v>
      </c>
      <c r="C18" s="84">
        <v>85</v>
      </c>
      <c r="D18" s="84">
        <v>79134</v>
      </c>
      <c r="E18" s="84">
        <v>50207</v>
      </c>
      <c r="F18" s="84">
        <v>2981</v>
      </c>
      <c r="G18" s="84">
        <v>2090</v>
      </c>
      <c r="H18" s="84"/>
      <c r="I18" s="73" t="s">
        <v>15</v>
      </c>
      <c r="J18" s="84">
        <v>45</v>
      </c>
      <c r="K18" s="84">
        <v>38</v>
      </c>
      <c r="L18" s="84">
        <v>21570</v>
      </c>
      <c r="M18" s="84">
        <v>15949</v>
      </c>
      <c r="N18" s="84">
        <v>780</v>
      </c>
      <c r="O18" s="84">
        <v>596</v>
      </c>
    </row>
    <row r="19" spans="1:40" s="95" customFormat="1" ht="20.100000000000001" customHeight="1" x14ac:dyDescent="0.15">
      <c r="A19" s="73" t="s">
        <v>16</v>
      </c>
      <c r="B19" s="84">
        <v>128</v>
      </c>
      <c r="C19" s="84">
        <v>90</v>
      </c>
      <c r="D19" s="84">
        <v>89620</v>
      </c>
      <c r="E19" s="84">
        <v>57855</v>
      </c>
      <c r="F19" s="84">
        <v>3282</v>
      </c>
      <c r="G19" s="84">
        <v>2292</v>
      </c>
      <c r="H19" s="84"/>
      <c r="I19" s="73" t="s">
        <v>16</v>
      </c>
      <c r="J19" s="84">
        <v>45</v>
      </c>
      <c r="K19" s="84">
        <v>38</v>
      </c>
      <c r="L19" s="84">
        <v>22217</v>
      </c>
      <c r="M19" s="84">
        <v>16276</v>
      </c>
      <c r="N19" s="84">
        <v>831</v>
      </c>
      <c r="O19" s="84">
        <v>634</v>
      </c>
    </row>
    <row r="20" spans="1:40" s="95" customFormat="1" ht="20.100000000000001" customHeight="1" x14ac:dyDescent="0.15">
      <c r="A20" s="73" t="s">
        <v>17</v>
      </c>
      <c r="B20" s="84">
        <v>128</v>
      </c>
      <c r="C20" s="84">
        <v>90</v>
      </c>
      <c r="D20" s="84">
        <v>94639</v>
      </c>
      <c r="E20" s="84">
        <v>60780</v>
      </c>
      <c r="F20" s="84">
        <v>3245</v>
      </c>
      <c r="G20" s="84">
        <v>2236</v>
      </c>
      <c r="H20" s="84"/>
      <c r="I20" s="73" t="s">
        <v>17</v>
      </c>
      <c r="J20" s="84">
        <v>45</v>
      </c>
      <c r="K20" s="84">
        <v>38</v>
      </c>
      <c r="L20" s="84">
        <v>22969</v>
      </c>
      <c r="M20" s="84">
        <v>16487</v>
      </c>
      <c r="N20" s="84">
        <v>844</v>
      </c>
      <c r="O20" s="84">
        <v>636</v>
      </c>
    </row>
    <row r="21" spans="1:40" s="95" customFormat="1" ht="20.100000000000001" customHeight="1" x14ac:dyDescent="0.15">
      <c r="A21" s="73" t="s">
        <v>18</v>
      </c>
      <c r="B21" s="84">
        <v>131</v>
      </c>
      <c r="C21" s="84">
        <v>93</v>
      </c>
      <c r="D21" s="84">
        <v>99719</v>
      </c>
      <c r="E21" s="84">
        <v>64081</v>
      </c>
      <c r="F21" s="84">
        <v>3573</v>
      </c>
      <c r="G21" s="84">
        <v>2471</v>
      </c>
      <c r="H21" s="84"/>
      <c r="I21" s="73" t="s">
        <v>18</v>
      </c>
      <c r="J21" s="84">
        <v>45</v>
      </c>
      <c r="K21" s="84">
        <v>38</v>
      </c>
      <c r="L21" s="84">
        <v>25906</v>
      </c>
      <c r="M21" s="84">
        <v>18853</v>
      </c>
      <c r="N21" s="84">
        <v>880</v>
      </c>
      <c r="O21" s="84">
        <v>658</v>
      </c>
    </row>
    <row r="22" spans="1:40" s="95" customFormat="1" ht="20.100000000000001" customHeight="1" x14ac:dyDescent="0.15">
      <c r="A22" s="73" t="s">
        <v>19</v>
      </c>
      <c r="B22" s="84">
        <v>133</v>
      </c>
      <c r="C22" s="84">
        <v>94</v>
      </c>
      <c r="D22" s="84">
        <v>109043</v>
      </c>
      <c r="E22" s="84">
        <v>70672</v>
      </c>
      <c r="F22" s="84">
        <v>3573</v>
      </c>
      <c r="G22" s="84">
        <v>2466</v>
      </c>
      <c r="H22" s="84"/>
      <c r="I22" s="73" t="s">
        <v>19</v>
      </c>
      <c r="J22" s="84">
        <v>45</v>
      </c>
      <c r="K22" s="84">
        <v>38</v>
      </c>
      <c r="L22" s="84">
        <v>26838</v>
      </c>
      <c r="M22" s="84">
        <v>19217</v>
      </c>
      <c r="N22" s="84">
        <v>918</v>
      </c>
      <c r="O22" s="84">
        <v>685</v>
      </c>
    </row>
    <row r="23" spans="1:40" s="95" customFormat="1" ht="20.100000000000001" customHeight="1" x14ac:dyDescent="0.15">
      <c r="A23" s="73" t="s">
        <v>20</v>
      </c>
      <c r="B23" s="84">
        <v>134</v>
      </c>
      <c r="C23" s="84">
        <v>94</v>
      </c>
      <c r="D23" s="84">
        <v>114351</v>
      </c>
      <c r="E23" s="84">
        <v>76336</v>
      </c>
      <c r="F23" s="84">
        <v>3623</v>
      </c>
      <c r="G23" s="84">
        <v>2493</v>
      </c>
      <c r="H23" s="84"/>
      <c r="I23" s="73" t="s">
        <v>20</v>
      </c>
      <c r="J23" s="84">
        <v>47</v>
      </c>
      <c r="K23" s="84">
        <v>38</v>
      </c>
      <c r="L23" s="84">
        <v>26810</v>
      </c>
      <c r="M23" s="84">
        <v>19099</v>
      </c>
      <c r="N23" s="84">
        <v>976</v>
      </c>
      <c r="O23" s="84">
        <v>718</v>
      </c>
    </row>
    <row r="24" spans="1:40" s="95" customFormat="1" ht="20.100000000000001" customHeight="1" x14ac:dyDescent="0.15">
      <c r="A24" s="73" t="s">
        <v>21</v>
      </c>
      <c r="B24" s="84">
        <v>135</v>
      </c>
      <c r="C24" s="84">
        <v>95</v>
      </c>
      <c r="D24" s="84">
        <v>124128</v>
      </c>
      <c r="E24" s="84">
        <v>81385</v>
      </c>
      <c r="F24" s="84">
        <v>3680</v>
      </c>
      <c r="G24" s="84">
        <v>2509</v>
      </c>
      <c r="H24" s="84"/>
      <c r="I24" s="73" t="s">
        <v>21</v>
      </c>
      <c r="J24" s="84">
        <v>48</v>
      </c>
      <c r="K24" s="84">
        <v>39</v>
      </c>
      <c r="L24" s="84">
        <v>29315</v>
      </c>
      <c r="M24" s="84">
        <v>20872</v>
      </c>
      <c r="N24" s="84">
        <v>1034</v>
      </c>
      <c r="O24" s="84">
        <v>757</v>
      </c>
    </row>
    <row r="25" spans="1:40" s="95" customFormat="1" ht="20.100000000000001" customHeight="1" x14ac:dyDescent="0.15">
      <c r="A25" s="73" t="s">
        <v>22</v>
      </c>
      <c r="B25" s="84">
        <v>135</v>
      </c>
      <c r="C25" s="84">
        <v>95</v>
      </c>
      <c r="D25" s="84">
        <v>132757</v>
      </c>
      <c r="E25" s="84">
        <v>86877</v>
      </c>
      <c r="F25" s="84">
        <v>3693</v>
      </c>
      <c r="G25" s="84">
        <v>2467</v>
      </c>
      <c r="H25" s="84"/>
      <c r="I25" s="73" t="s">
        <v>22</v>
      </c>
      <c r="J25" s="84">
        <v>48</v>
      </c>
      <c r="K25" s="84">
        <v>39</v>
      </c>
      <c r="L25" s="84">
        <v>31153</v>
      </c>
      <c r="M25" s="84">
        <v>19134</v>
      </c>
      <c r="N25" s="84">
        <v>1100</v>
      </c>
      <c r="O25" s="84">
        <v>834</v>
      </c>
    </row>
    <row r="26" spans="1:40" s="95" customFormat="1" ht="20.100000000000001" customHeight="1" x14ac:dyDescent="0.15">
      <c r="A26" s="73" t="s">
        <v>23</v>
      </c>
      <c r="B26" s="84">
        <v>152</v>
      </c>
      <c r="C26" s="84">
        <v>104</v>
      </c>
      <c r="D26" s="84">
        <v>148137</v>
      </c>
      <c r="E26" s="84">
        <v>100514</v>
      </c>
      <c r="F26" s="84">
        <v>3899</v>
      </c>
      <c r="G26" s="84">
        <v>2440</v>
      </c>
      <c r="H26" s="84"/>
      <c r="I26" s="73" t="s">
        <v>23</v>
      </c>
      <c r="J26" s="84">
        <v>48</v>
      </c>
      <c r="K26" s="84">
        <v>39</v>
      </c>
      <c r="L26" s="84">
        <v>32313</v>
      </c>
      <c r="M26" s="84">
        <v>22570</v>
      </c>
      <c r="N26" s="84">
        <v>1280</v>
      </c>
      <c r="O26" s="84">
        <v>956</v>
      </c>
    </row>
    <row r="27" spans="1:40" s="95" customFormat="1" ht="20.100000000000001" customHeight="1" x14ac:dyDescent="0.15">
      <c r="A27" s="73" t="s">
        <v>24</v>
      </c>
      <c r="B27" s="84">
        <v>156</v>
      </c>
      <c r="C27" s="84">
        <v>105</v>
      </c>
      <c r="D27" s="84">
        <v>139455</v>
      </c>
      <c r="E27" s="84">
        <v>91387</v>
      </c>
      <c r="F27" s="84">
        <v>4365</v>
      </c>
      <c r="G27" s="84">
        <v>2903</v>
      </c>
      <c r="H27" s="84"/>
      <c r="I27" s="73" t="s">
        <v>24</v>
      </c>
      <c r="J27" s="84">
        <v>49</v>
      </c>
      <c r="K27" s="84">
        <v>40</v>
      </c>
      <c r="L27" s="84">
        <v>34435</v>
      </c>
      <c r="M27" s="84">
        <v>24376</v>
      </c>
      <c r="N27" s="84">
        <v>1308</v>
      </c>
      <c r="O27" s="84">
        <v>968</v>
      </c>
    </row>
    <row r="28" spans="1:40" s="95" customFormat="1" ht="20.100000000000001" customHeight="1" x14ac:dyDescent="0.15">
      <c r="A28" s="73" t="s">
        <v>25</v>
      </c>
      <c r="B28" s="84">
        <v>160</v>
      </c>
      <c r="C28" s="84">
        <v>108</v>
      </c>
      <c r="D28" s="84">
        <v>146159</v>
      </c>
      <c r="E28" s="84">
        <v>96999</v>
      </c>
      <c r="F28" s="84">
        <v>4676</v>
      </c>
      <c r="G28" s="84">
        <v>3080</v>
      </c>
      <c r="H28" s="84"/>
      <c r="I28" s="73" t="s">
        <v>25</v>
      </c>
      <c r="J28" s="84">
        <v>49</v>
      </c>
      <c r="K28" s="84">
        <v>40</v>
      </c>
      <c r="L28" s="84">
        <v>37047</v>
      </c>
      <c r="M28" s="84">
        <v>26479</v>
      </c>
      <c r="N28" s="84">
        <v>1425</v>
      </c>
      <c r="O28" s="84">
        <v>1068</v>
      </c>
    </row>
    <row r="29" spans="1:40" s="95" customFormat="1" ht="20.100000000000001" customHeight="1" x14ac:dyDescent="0.15">
      <c r="A29" s="73" t="s">
        <v>26</v>
      </c>
      <c r="B29" s="84">
        <v>162</v>
      </c>
      <c r="C29" s="84">
        <v>106</v>
      </c>
      <c r="D29" s="84">
        <v>157411</v>
      </c>
      <c r="E29" s="84">
        <v>106966</v>
      </c>
      <c r="F29" s="84">
        <v>4997</v>
      </c>
      <c r="G29" s="84">
        <v>3315</v>
      </c>
      <c r="H29" s="84"/>
      <c r="I29" s="73" t="s">
        <v>26</v>
      </c>
      <c r="J29" s="84">
        <v>48</v>
      </c>
      <c r="K29" s="84">
        <v>39</v>
      </c>
      <c r="L29" s="84">
        <v>39309</v>
      </c>
      <c r="M29" s="84">
        <v>28419</v>
      </c>
      <c r="N29" s="84">
        <v>1414</v>
      </c>
      <c r="O29" s="84">
        <v>1042</v>
      </c>
    </row>
    <row r="30" spans="1:40" s="95" customFormat="1" ht="20.100000000000001" customHeight="1" x14ac:dyDescent="0.15">
      <c r="A30" s="73" t="s">
        <v>27</v>
      </c>
      <c r="B30" s="84">
        <v>173</v>
      </c>
      <c r="C30" s="84">
        <v>110</v>
      </c>
      <c r="D30" s="84">
        <v>172538</v>
      </c>
      <c r="E30" s="84">
        <v>115195</v>
      </c>
      <c r="F30" s="84">
        <v>5100</v>
      </c>
      <c r="G30" s="84">
        <v>3239</v>
      </c>
      <c r="H30" s="84"/>
      <c r="I30" s="73" t="s">
        <v>27</v>
      </c>
      <c r="J30" s="95">
        <v>48</v>
      </c>
      <c r="K30" s="84">
        <v>39</v>
      </c>
      <c r="L30" s="84">
        <v>38669</v>
      </c>
      <c r="M30" s="84">
        <v>27724</v>
      </c>
      <c r="N30" s="84">
        <v>1401</v>
      </c>
      <c r="O30" s="84">
        <v>1028</v>
      </c>
      <c r="AN30" s="95" t="s">
        <v>0</v>
      </c>
    </row>
    <row r="31" spans="1:40" s="95" customFormat="1" ht="20.100000000000001" customHeight="1" x14ac:dyDescent="0.15">
      <c r="A31" s="73" t="s">
        <v>28</v>
      </c>
      <c r="B31" s="84">
        <v>179</v>
      </c>
      <c r="C31" s="84">
        <v>115</v>
      </c>
      <c r="D31" s="84">
        <v>191634</v>
      </c>
      <c r="E31" s="84">
        <v>131863</v>
      </c>
      <c r="F31" s="84">
        <v>5299</v>
      </c>
      <c r="G31" s="84">
        <v>3353</v>
      </c>
      <c r="H31" s="84"/>
      <c r="I31" s="73" t="s">
        <v>28</v>
      </c>
      <c r="J31" s="84">
        <v>50</v>
      </c>
      <c r="K31" s="84">
        <v>40</v>
      </c>
      <c r="L31" s="84">
        <v>38733</v>
      </c>
      <c r="M31" s="84">
        <v>27571</v>
      </c>
      <c r="N31" s="84">
        <v>1540</v>
      </c>
      <c r="O31" s="84">
        <v>1127</v>
      </c>
    </row>
    <row r="32" spans="1:40" s="95" customFormat="1" ht="20.100000000000001" customHeight="1" x14ac:dyDescent="0.15">
      <c r="A32" s="73" t="s">
        <v>29</v>
      </c>
      <c r="B32" s="84">
        <v>181</v>
      </c>
      <c r="C32" s="84">
        <v>116</v>
      </c>
      <c r="D32" s="84">
        <v>224738</v>
      </c>
      <c r="E32" s="84">
        <v>152157</v>
      </c>
      <c r="F32" s="84">
        <v>5558</v>
      </c>
      <c r="G32" s="84">
        <v>3628</v>
      </c>
      <c r="H32" s="84"/>
      <c r="I32" s="73" t="s">
        <v>29</v>
      </c>
      <c r="J32" s="95">
        <v>53</v>
      </c>
      <c r="K32" s="84">
        <v>42</v>
      </c>
      <c r="L32" s="84">
        <v>37943</v>
      </c>
      <c r="M32" s="84">
        <v>27344</v>
      </c>
      <c r="N32" s="84">
        <v>1600</v>
      </c>
      <c r="O32" s="84">
        <v>1152</v>
      </c>
    </row>
    <row r="33" spans="1:16" s="95" customFormat="1" ht="20.100000000000001" customHeight="1" x14ac:dyDescent="0.15">
      <c r="A33" s="73" t="s">
        <v>30</v>
      </c>
      <c r="B33" s="84">
        <v>189</v>
      </c>
      <c r="C33" s="84">
        <v>121</v>
      </c>
      <c r="D33" s="84">
        <v>255407</v>
      </c>
      <c r="E33" s="84">
        <v>176358</v>
      </c>
      <c r="F33" s="84">
        <v>5600</v>
      </c>
      <c r="G33" s="84">
        <v>3421</v>
      </c>
      <c r="H33" s="84"/>
      <c r="I33" s="73" t="s">
        <v>30</v>
      </c>
      <c r="J33" s="84">
        <v>54</v>
      </c>
      <c r="K33" s="84">
        <v>43</v>
      </c>
      <c r="L33" s="84">
        <v>41127</v>
      </c>
      <c r="M33" s="84">
        <v>28557</v>
      </c>
      <c r="N33" s="84">
        <v>1636</v>
      </c>
      <c r="O33" s="84">
        <v>1164</v>
      </c>
      <c r="P33" s="84"/>
    </row>
    <row r="34" spans="1:16" s="95" customFormat="1" ht="20.100000000000001" customHeight="1" x14ac:dyDescent="0.15">
      <c r="A34" s="73" t="s">
        <v>32</v>
      </c>
      <c r="B34" s="84">
        <v>203</v>
      </c>
      <c r="C34" s="84">
        <v>131</v>
      </c>
      <c r="D34" s="84">
        <v>252443</v>
      </c>
      <c r="E34" s="84">
        <v>168867</v>
      </c>
      <c r="F34" s="84">
        <v>6000</v>
      </c>
      <c r="G34" s="84">
        <v>3626</v>
      </c>
      <c r="H34" s="84"/>
      <c r="I34" s="73" t="s">
        <v>32</v>
      </c>
      <c r="J34" s="84">
        <v>61</v>
      </c>
      <c r="K34" s="84">
        <v>49</v>
      </c>
      <c r="L34" s="84">
        <v>40742</v>
      </c>
      <c r="M34" s="84">
        <v>27302</v>
      </c>
      <c r="N34" s="84">
        <v>1749</v>
      </c>
      <c r="O34" s="84">
        <v>1250</v>
      </c>
      <c r="P34" s="84"/>
    </row>
    <row r="35" spans="1:16" s="95" customFormat="1" ht="20.100000000000001" customHeight="1" x14ac:dyDescent="0.15">
      <c r="A35" s="73" t="s">
        <v>33</v>
      </c>
      <c r="B35" s="84">
        <v>204</v>
      </c>
      <c r="C35" s="84">
        <v>132</v>
      </c>
      <c r="D35" s="84">
        <v>242752</v>
      </c>
      <c r="E35" s="84">
        <v>161179</v>
      </c>
      <c r="F35" s="84">
        <v>6383</v>
      </c>
      <c r="G35" s="84">
        <v>3978</v>
      </c>
      <c r="H35" s="84"/>
      <c r="I35" s="73" t="s">
        <v>33</v>
      </c>
      <c r="J35" s="84">
        <v>61</v>
      </c>
      <c r="K35" s="84">
        <v>49</v>
      </c>
      <c r="L35" s="84">
        <v>38545</v>
      </c>
      <c r="M35" s="84">
        <v>24759</v>
      </c>
      <c r="N35" s="84">
        <v>1800</v>
      </c>
      <c r="O35" s="84">
        <v>1266</v>
      </c>
      <c r="P35" s="84"/>
    </row>
    <row r="36" spans="1:16" s="95" customFormat="1" ht="20.100000000000001" customHeight="1" x14ac:dyDescent="0.15">
      <c r="A36" s="77" t="s">
        <v>34</v>
      </c>
      <c r="B36" s="84">
        <v>205</v>
      </c>
      <c r="C36" s="84">
        <v>133</v>
      </c>
      <c r="D36" s="84">
        <v>249519</v>
      </c>
      <c r="E36" s="84">
        <v>161982</v>
      </c>
      <c r="F36" s="84">
        <v>6434</v>
      </c>
      <c r="G36" s="84">
        <v>3997</v>
      </c>
      <c r="H36" s="84"/>
      <c r="I36" s="77" t="s">
        <v>34</v>
      </c>
      <c r="J36" s="84">
        <v>61</v>
      </c>
      <c r="K36" s="84">
        <v>49</v>
      </c>
      <c r="L36" s="84">
        <v>38701</v>
      </c>
      <c r="M36" s="84">
        <v>24413</v>
      </c>
      <c r="N36" s="84">
        <v>1832</v>
      </c>
      <c r="O36" s="84">
        <v>1282</v>
      </c>
      <c r="P36" s="84"/>
    </row>
    <row r="37" spans="1:16" s="97" customFormat="1" ht="20.100000000000001" customHeight="1" x14ac:dyDescent="0.15">
      <c r="A37" s="73" t="s">
        <v>39</v>
      </c>
      <c r="B37" s="84">
        <v>205</v>
      </c>
      <c r="C37" s="84">
        <v>132</v>
      </c>
      <c r="D37" s="84">
        <v>261959</v>
      </c>
      <c r="E37" s="84">
        <v>165820</v>
      </c>
      <c r="F37" s="84">
        <v>6631</v>
      </c>
      <c r="G37" s="84">
        <v>4122</v>
      </c>
      <c r="H37" s="96"/>
      <c r="I37" s="73" t="s">
        <v>39</v>
      </c>
      <c r="J37" s="84">
        <v>72</v>
      </c>
      <c r="K37" s="84">
        <v>57</v>
      </c>
      <c r="L37" s="84">
        <v>44289</v>
      </c>
      <c r="M37" s="84">
        <v>29036</v>
      </c>
      <c r="N37" s="84">
        <v>2039</v>
      </c>
      <c r="O37" s="84">
        <v>1415</v>
      </c>
    </row>
    <row r="38" spans="1:16" s="97" customFormat="1" ht="20.100000000000001" customHeight="1" x14ac:dyDescent="0.15">
      <c r="A38" s="73" t="s">
        <v>40</v>
      </c>
      <c r="B38" s="84">
        <v>206</v>
      </c>
      <c r="C38" s="84">
        <v>132</v>
      </c>
      <c r="D38" s="84">
        <v>266492</v>
      </c>
      <c r="E38" s="84">
        <v>166702</v>
      </c>
      <c r="F38" s="84">
        <v>6468</v>
      </c>
      <c r="G38" s="84">
        <v>4050</v>
      </c>
      <c r="H38" s="96"/>
      <c r="I38" s="73" t="s">
        <v>40</v>
      </c>
      <c r="J38" s="84">
        <v>71</v>
      </c>
      <c r="K38" s="84">
        <v>56</v>
      </c>
      <c r="L38" s="84">
        <v>48042</v>
      </c>
      <c r="M38" s="84">
        <v>30559</v>
      </c>
      <c r="N38" s="84">
        <v>2066</v>
      </c>
      <c r="O38" s="84">
        <v>1437</v>
      </c>
    </row>
    <row r="39" spans="1:16" s="97" customFormat="1" ht="20.100000000000001" customHeight="1" x14ac:dyDescent="0.15">
      <c r="A39" s="73" t="s">
        <v>41</v>
      </c>
      <c r="B39" s="84">
        <v>226</v>
      </c>
      <c r="C39" s="84">
        <v>134</v>
      </c>
      <c r="D39" s="84">
        <v>286945</v>
      </c>
      <c r="E39" s="84">
        <v>179175</v>
      </c>
      <c r="F39" s="84">
        <v>6434</v>
      </c>
      <c r="G39" s="84">
        <v>3992</v>
      </c>
      <c r="H39" s="98"/>
      <c r="I39" s="73" t="s">
        <v>41</v>
      </c>
      <c r="J39" s="84">
        <v>71</v>
      </c>
      <c r="K39" s="84">
        <v>56</v>
      </c>
      <c r="L39" s="84">
        <v>51252</v>
      </c>
      <c r="M39" s="84">
        <v>31719</v>
      </c>
      <c r="N39" s="84">
        <v>2067</v>
      </c>
      <c r="O39" s="84">
        <v>1434</v>
      </c>
    </row>
    <row r="40" spans="1:16" s="97" customFormat="1" ht="20.100000000000001" customHeight="1" x14ac:dyDescent="0.15">
      <c r="A40" s="73" t="s">
        <v>42</v>
      </c>
      <c r="B40" s="84">
        <v>210</v>
      </c>
      <c r="C40" s="84">
        <v>136</v>
      </c>
      <c r="D40" s="84">
        <v>273199</v>
      </c>
      <c r="E40" s="84">
        <v>161997</v>
      </c>
      <c r="F40" s="84">
        <v>5850</v>
      </c>
      <c r="G40" s="84">
        <v>3519</v>
      </c>
      <c r="H40" s="98"/>
      <c r="I40" s="73" t="s">
        <v>42</v>
      </c>
      <c r="J40" s="84">
        <v>71</v>
      </c>
      <c r="K40" s="84">
        <v>56</v>
      </c>
      <c r="L40" s="84">
        <v>49226</v>
      </c>
      <c r="M40" s="84">
        <v>30500</v>
      </c>
      <c r="N40" s="84">
        <v>2031</v>
      </c>
      <c r="O40" s="84">
        <v>1368</v>
      </c>
    </row>
    <row r="41" spans="1:16" s="97" customFormat="1" ht="20.100000000000001" customHeight="1" x14ac:dyDescent="0.15">
      <c r="A41" s="73" t="s">
        <v>43</v>
      </c>
      <c r="B41" s="84">
        <v>207</v>
      </c>
      <c r="C41" s="84">
        <v>134</v>
      </c>
      <c r="D41" s="84">
        <v>267684</v>
      </c>
      <c r="E41" s="84">
        <v>152874</v>
      </c>
      <c r="F41" s="84">
        <v>5788</v>
      </c>
      <c r="G41" s="84">
        <v>3500</v>
      </c>
      <c r="H41" s="98"/>
      <c r="I41" s="73" t="s">
        <v>43</v>
      </c>
      <c r="J41" s="84">
        <v>71</v>
      </c>
      <c r="K41" s="84">
        <v>56</v>
      </c>
      <c r="L41" s="84">
        <v>47459</v>
      </c>
      <c r="M41" s="84">
        <v>28530</v>
      </c>
      <c r="N41" s="84">
        <v>1992</v>
      </c>
      <c r="O41" s="84">
        <v>1346</v>
      </c>
    </row>
    <row r="42" spans="1:16" s="97" customFormat="1" ht="20.100000000000001" customHeight="1" x14ac:dyDescent="0.15">
      <c r="A42" s="76" t="s">
        <v>74</v>
      </c>
      <c r="B42" s="84">
        <v>207</v>
      </c>
      <c r="C42" s="84">
        <v>134</v>
      </c>
      <c r="D42" s="84">
        <v>217674</v>
      </c>
      <c r="E42" s="84">
        <v>113995</v>
      </c>
      <c r="F42" s="84">
        <v>6017</v>
      </c>
      <c r="G42" s="84">
        <v>3607</v>
      </c>
      <c r="H42" s="98"/>
      <c r="I42" s="76" t="s">
        <v>74</v>
      </c>
      <c r="J42" s="84">
        <v>70</v>
      </c>
      <c r="K42" s="84">
        <v>55</v>
      </c>
      <c r="L42" s="84">
        <v>41342</v>
      </c>
      <c r="M42" s="84">
        <v>24617</v>
      </c>
      <c r="N42" s="84">
        <v>1771</v>
      </c>
      <c r="O42" s="84">
        <v>1187</v>
      </c>
    </row>
    <row r="43" spans="1:16" s="97" customFormat="1" ht="20.100000000000001" customHeight="1" x14ac:dyDescent="0.15">
      <c r="A43" s="73" t="s">
        <v>44</v>
      </c>
      <c r="B43" s="84">
        <v>212</v>
      </c>
      <c r="C43" s="84">
        <v>138</v>
      </c>
      <c r="D43" s="84">
        <v>180352</v>
      </c>
      <c r="E43" s="84">
        <v>92473</v>
      </c>
      <c r="F43" s="84">
        <v>5733</v>
      </c>
      <c r="G43" s="84">
        <v>3346</v>
      </c>
      <c r="H43" s="98"/>
      <c r="I43" s="73" t="s">
        <v>44</v>
      </c>
      <c r="J43" s="84">
        <v>70</v>
      </c>
      <c r="K43" s="84">
        <v>55</v>
      </c>
      <c r="L43" s="84">
        <v>38405</v>
      </c>
      <c r="M43" s="84">
        <v>23589</v>
      </c>
      <c r="N43" s="84">
        <v>1768</v>
      </c>
      <c r="O43" s="84">
        <v>1180</v>
      </c>
    </row>
    <row r="44" spans="1:16" s="97" customFormat="1" ht="20.100000000000001" customHeight="1" x14ac:dyDescent="0.15">
      <c r="A44" s="73" t="s">
        <v>45</v>
      </c>
      <c r="B44" s="84">
        <v>214</v>
      </c>
      <c r="C44" s="84">
        <v>136</v>
      </c>
      <c r="D44" s="84">
        <v>189984</v>
      </c>
      <c r="E44" s="84">
        <v>95025</v>
      </c>
      <c r="F44" s="84">
        <v>5910</v>
      </c>
      <c r="G44" s="84">
        <v>3546</v>
      </c>
      <c r="H44" s="98"/>
      <c r="I44" s="73" t="s">
        <v>45</v>
      </c>
      <c r="J44" s="84">
        <v>68</v>
      </c>
      <c r="K44" s="84">
        <v>54</v>
      </c>
      <c r="L44" s="84">
        <v>37615</v>
      </c>
      <c r="M44" s="84">
        <v>23600</v>
      </c>
      <c r="N44" s="84">
        <v>1724</v>
      </c>
      <c r="O44" s="84">
        <v>1160</v>
      </c>
    </row>
    <row r="45" spans="1:16" s="97" customFormat="1" ht="20.100000000000001" customHeight="1" x14ac:dyDescent="0.15">
      <c r="A45" s="73" t="s">
        <v>46</v>
      </c>
      <c r="B45" s="84">
        <v>234</v>
      </c>
      <c r="C45" s="84">
        <v>149</v>
      </c>
      <c r="D45" s="84">
        <v>239587</v>
      </c>
      <c r="E45" s="84">
        <v>132590</v>
      </c>
      <c r="F45" s="84">
        <v>5717</v>
      </c>
      <c r="G45" s="84">
        <v>3396</v>
      </c>
      <c r="H45" s="98"/>
      <c r="I45" s="73" t="s">
        <v>46</v>
      </c>
      <c r="J45" s="84">
        <v>69</v>
      </c>
      <c r="K45" s="84">
        <v>54</v>
      </c>
      <c r="L45" s="84">
        <v>42572</v>
      </c>
      <c r="M45" s="84">
        <v>25820</v>
      </c>
      <c r="N45" s="84">
        <v>1717</v>
      </c>
      <c r="O45" s="84">
        <v>1158</v>
      </c>
    </row>
    <row r="46" spans="1:16" s="97" customFormat="1" ht="20.100000000000001" customHeight="1" x14ac:dyDescent="0.15">
      <c r="A46" s="73" t="s">
        <v>47</v>
      </c>
      <c r="B46" s="84">
        <v>256</v>
      </c>
      <c r="C46" s="84">
        <v>144</v>
      </c>
      <c r="D46" s="84">
        <v>257627</v>
      </c>
      <c r="E46" s="84">
        <v>144084</v>
      </c>
      <c r="F46" s="84">
        <v>5719</v>
      </c>
      <c r="G46" s="84">
        <v>3382</v>
      </c>
      <c r="H46" s="98"/>
      <c r="I46" s="73" t="s">
        <v>47</v>
      </c>
      <c r="J46" s="84">
        <v>58</v>
      </c>
      <c r="K46" s="84">
        <v>43</v>
      </c>
      <c r="L46" s="84">
        <v>27393</v>
      </c>
      <c r="M46" s="84">
        <v>13918</v>
      </c>
      <c r="N46" s="84">
        <v>1591</v>
      </c>
      <c r="O46" s="84">
        <v>1025</v>
      </c>
    </row>
    <row r="47" spans="1:16" s="97" customFormat="1" ht="20.100000000000001" customHeight="1" x14ac:dyDescent="0.15">
      <c r="A47" s="73" t="s">
        <v>48</v>
      </c>
      <c r="B47" s="84">
        <v>253</v>
      </c>
      <c r="C47" s="84">
        <v>155</v>
      </c>
      <c r="D47" s="84">
        <v>271864</v>
      </c>
      <c r="E47" s="84">
        <v>150767</v>
      </c>
      <c r="F47" s="84">
        <v>6680</v>
      </c>
      <c r="G47" s="84">
        <v>4373</v>
      </c>
      <c r="H47" s="98"/>
      <c r="I47" s="73" t="s">
        <v>48</v>
      </c>
      <c r="J47" s="84">
        <v>60</v>
      </c>
      <c r="K47" s="84">
        <v>45</v>
      </c>
      <c r="L47" s="84">
        <v>21914</v>
      </c>
      <c r="M47" s="84">
        <v>11764</v>
      </c>
      <c r="N47" s="84">
        <v>1403</v>
      </c>
      <c r="O47" s="84">
        <v>906</v>
      </c>
    </row>
    <row r="48" spans="1:16" s="97" customFormat="1" ht="20.100000000000001" customHeight="1" x14ac:dyDescent="0.15">
      <c r="A48" s="73" t="s">
        <v>49</v>
      </c>
      <c r="B48" s="84">
        <v>253</v>
      </c>
      <c r="C48" s="84">
        <v>155</v>
      </c>
      <c r="D48" s="84">
        <v>280052</v>
      </c>
      <c r="E48" s="84">
        <v>155664</v>
      </c>
      <c r="F48" s="84">
        <v>5508</v>
      </c>
      <c r="G48" s="84">
        <v>3311</v>
      </c>
      <c r="H48" s="98"/>
      <c r="I48" s="73" t="s">
        <v>49</v>
      </c>
      <c r="J48" s="84">
        <v>60</v>
      </c>
      <c r="K48" s="84">
        <v>45</v>
      </c>
      <c r="L48" s="84">
        <v>24610</v>
      </c>
      <c r="M48" s="84">
        <v>12882</v>
      </c>
      <c r="N48" s="84">
        <v>1449</v>
      </c>
      <c r="O48" s="84">
        <v>986</v>
      </c>
    </row>
    <row r="49" spans="1:40" s="97" customFormat="1" ht="20.100000000000001" customHeight="1" x14ac:dyDescent="0.15">
      <c r="A49" s="73" t="s">
        <v>50</v>
      </c>
      <c r="B49" s="84">
        <v>253</v>
      </c>
      <c r="C49" s="84">
        <v>155</v>
      </c>
      <c r="D49" s="84">
        <v>285589</v>
      </c>
      <c r="E49" s="84">
        <v>159263</v>
      </c>
      <c r="F49" s="84">
        <v>5545</v>
      </c>
      <c r="G49" s="84">
        <v>3301</v>
      </c>
      <c r="H49" s="98"/>
      <c r="I49" s="73" t="s">
        <v>50</v>
      </c>
      <c r="J49" s="84">
        <v>60</v>
      </c>
      <c r="K49" s="84">
        <v>45</v>
      </c>
      <c r="L49" s="84">
        <v>22891</v>
      </c>
      <c r="M49" s="84">
        <v>11506</v>
      </c>
      <c r="N49" s="84">
        <v>1417</v>
      </c>
      <c r="O49" s="84">
        <v>978</v>
      </c>
    </row>
    <row r="50" spans="1:40" s="97" customFormat="1" ht="20.100000000000001" customHeight="1" x14ac:dyDescent="0.15">
      <c r="A50" s="73" t="s">
        <v>51</v>
      </c>
      <c r="B50" s="84">
        <v>238</v>
      </c>
      <c r="C50" s="84">
        <v>147</v>
      </c>
      <c r="D50" s="84">
        <v>300652</v>
      </c>
      <c r="E50" s="84">
        <v>169845</v>
      </c>
      <c r="F50" s="84">
        <v>5380</v>
      </c>
      <c r="G50" s="84">
        <v>3267</v>
      </c>
      <c r="H50" s="98"/>
      <c r="I50" s="73" t="s">
        <v>51</v>
      </c>
      <c r="J50" s="84">
        <v>61</v>
      </c>
      <c r="K50" s="84">
        <v>46</v>
      </c>
      <c r="L50" s="84">
        <v>25124</v>
      </c>
      <c r="M50" s="84">
        <v>14092</v>
      </c>
      <c r="N50" s="84">
        <v>1457</v>
      </c>
      <c r="O50" s="84">
        <v>1002</v>
      </c>
    </row>
    <row r="51" spans="1:40" s="97" customFormat="1" ht="20.100000000000001" customHeight="1" x14ac:dyDescent="0.15">
      <c r="A51" s="73" t="s">
        <v>52</v>
      </c>
      <c r="B51" s="84">
        <v>246</v>
      </c>
      <c r="C51" s="84">
        <v>148</v>
      </c>
      <c r="D51" s="84">
        <v>362811</v>
      </c>
      <c r="E51" s="84">
        <v>211074</v>
      </c>
      <c r="F51" s="84">
        <v>5871</v>
      </c>
      <c r="G51" s="84">
        <v>3623</v>
      </c>
      <c r="H51" s="98"/>
      <c r="I51" s="73" t="s">
        <v>52</v>
      </c>
      <c r="J51" s="84">
        <v>62</v>
      </c>
      <c r="K51" s="84">
        <v>47</v>
      </c>
      <c r="L51" s="84">
        <v>25500</v>
      </c>
      <c r="M51" s="84">
        <v>13996</v>
      </c>
      <c r="N51" s="84">
        <v>1550</v>
      </c>
      <c r="O51" s="84">
        <v>1075</v>
      </c>
    </row>
    <row r="52" spans="1:40" s="97" customFormat="1" ht="20.100000000000001" customHeight="1" x14ac:dyDescent="0.15">
      <c r="A52" s="73" t="s">
        <v>53</v>
      </c>
      <c r="B52" s="84">
        <v>246</v>
      </c>
      <c r="C52" s="84">
        <v>148</v>
      </c>
      <c r="D52" s="84">
        <v>313949</v>
      </c>
      <c r="E52" s="84">
        <v>180703</v>
      </c>
      <c r="F52" s="84">
        <v>6035</v>
      </c>
      <c r="G52" s="84">
        <v>3705</v>
      </c>
      <c r="H52" s="98"/>
      <c r="I52" s="73" t="s">
        <v>53</v>
      </c>
      <c r="J52" s="84">
        <v>63</v>
      </c>
      <c r="K52" s="84">
        <v>50</v>
      </c>
      <c r="L52" s="84">
        <v>26855</v>
      </c>
      <c r="M52" s="84">
        <v>14557</v>
      </c>
      <c r="N52" s="84">
        <v>1716</v>
      </c>
      <c r="O52" s="84">
        <v>1121</v>
      </c>
    </row>
    <row r="53" spans="1:40" s="97" customFormat="1" ht="20.100000000000001" customHeight="1" x14ac:dyDescent="0.15">
      <c r="A53" s="73" t="s">
        <v>54</v>
      </c>
      <c r="B53" s="84">
        <v>246</v>
      </c>
      <c r="C53" s="84">
        <v>148</v>
      </c>
      <c r="D53" s="84">
        <v>186111</v>
      </c>
      <c r="E53" s="84">
        <v>332811</v>
      </c>
      <c r="F53" s="84">
        <v>6552</v>
      </c>
      <c r="G53" s="84">
        <v>4046</v>
      </c>
      <c r="H53" s="98"/>
      <c r="I53" s="73" t="s">
        <v>54</v>
      </c>
      <c r="J53" s="84">
        <v>63</v>
      </c>
      <c r="K53" s="84">
        <v>50</v>
      </c>
      <c r="L53" s="84">
        <v>25925</v>
      </c>
      <c r="M53" s="84">
        <v>14294</v>
      </c>
      <c r="N53" s="84">
        <v>1722</v>
      </c>
      <c r="O53" s="84">
        <v>1146</v>
      </c>
    </row>
    <row r="54" spans="1:40" s="97" customFormat="1" ht="20.100000000000001" customHeight="1" x14ac:dyDescent="0.15">
      <c r="A54" s="73" t="s">
        <v>55</v>
      </c>
      <c r="B54" s="84">
        <v>246</v>
      </c>
      <c r="C54" s="84">
        <f>246-98</f>
        <v>148</v>
      </c>
      <c r="D54" s="84">
        <v>332811</v>
      </c>
      <c r="E54" s="84">
        <v>191658</v>
      </c>
      <c r="F54" s="84">
        <v>6803</v>
      </c>
      <c r="G54" s="84">
        <f>6803-2602</f>
        <v>4201</v>
      </c>
      <c r="H54" s="98"/>
      <c r="I54" s="73" t="s">
        <v>55</v>
      </c>
      <c r="J54" s="84">
        <v>63</v>
      </c>
      <c r="K54" s="84">
        <v>50</v>
      </c>
      <c r="L54" s="84">
        <v>31450</v>
      </c>
      <c r="M54" s="84">
        <v>17546</v>
      </c>
      <c r="N54" s="84">
        <v>1332</v>
      </c>
      <c r="O54" s="84">
        <v>909</v>
      </c>
    </row>
    <row r="55" spans="1:40" s="97" customFormat="1" ht="20.100000000000001" customHeight="1" x14ac:dyDescent="0.15">
      <c r="A55" s="73" t="s">
        <v>56</v>
      </c>
      <c r="B55" s="84">
        <v>259</v>
      </c>
      <c r="C55" s="84">
        <v>152</v>
      </c>
      <c r="D55" s="84">
        <v>381752</v>
      </c>
      <c r="E55" s="84">
        <v>222116</v>
      </c>
      <c r="F55" s="84">
        <v>8049</v>
      </c>
      <c r="G55" s="84">
        <v>4843</v>
      </c>
      <c r="H55" s="98"/>
      <c r="I55" s="73" t="s">
        <v>56</v>
      </c>
      <c r="J55" s="84">
        <v>64</v>
      </c>
      <c r="K55" s="84">
        <v>51</v>
      </c>
      <c r="L55" s="84">
        <v>26161</v>
      </c>
      <c r="M55" s="84">
        <v>18041</v>
      </c>
      <c r="N55" s="84">
        <v>1452</v>
      </c>
      <c r="O55" s="84">
        <v>924</v>
      </c>
    </row>
    <row r="56" spans="1:40" s="97" customFormat="1" ht="20.100000000000001" customHeight="1" x14ac:dyDescent="0.15">
      <c r="A56" s="73" t="s">
        <v>57</v>
      </c>
      <c r="B56" s="84">
        <v>254</v>
      </c>
      <c r="C56" s="84">
        <v>149</v>
      </c>
      <c r="D56" s="84">
        <v>371144</v>
      </c>
      <c r="E56" s="84">
        <v>224833</v>
      </c>
      <c r="F56" s="84">
        <v>7357</v>
      </c>
      <c r="G56" s="84">
        <v>4468</v>
      </c>
      <c r="H56" s="98"/>
      <c r="I56" s="73" t="s">
        <v>57</v>
      </c>
      <c r="J56" s="84">
        <v>62</v>
      </c>
      <c r="K56" s="84">
        <v>49</v>
      </c>
      <c r="L56" s="84">
        <v>24827</v>
      </c>
      <c r="M56" s="84">
        <v>17576</v>
      </c>
      <c r="N56" s="84">
        <v>1447</v>
      </c>
      <c r="O56" s="84">
        <v>941</v>
      </c>
    </row>
    <row r="57" spans="1:40" s="97" customFormat="1" ht="20.100000000000001" customHeight="1" x14ac:dyDescent="0.15">
      <c r="A57" s="73" t="s">
        <v>58</v>
      </c>
      <c r="B57" s="84">
        <v>256</v>
      </c>
      <c r="C57" s="84">
        <v>148</v>
      </c>
      <c r="D57" s="84">
        <v>388119</v>
      </c>
      <c r="E57" s="84">
        <v>226022</v>
      </c>
      <c r="F57" s="84">
        <v>7916</v>
      </c>
      <c r="G57" s="84">
        <v>4629</v>
      </c>
      <c r="H57" s="98"/>
      <c r="I57" s="73" t="s">
        <v>58</v>
      </c>
      <c r="J57" s="84">
        <v>62</v>
      </c>
      <c r="K57" s="84">
        <v>49</v>
      </c>
      <c r="L57" s="84">
        <v>24453</v>
      </c>
      <c r="M57" s="84">
        <v>17115</v>
      </c>
      <c r="N57" s="84">
        <v>1506</v>
      </c>
      <c r="O57" s="84">
        <v>977</v>
      </c>
    </row>
    <row r="58" spans="1:40" s="97" customFormat="1" ht="20.100000000000001" customHeight="1" x14ac:dyDescent="0.15">
      <c r="A58" s="73" t="s">
        <v>59</v>
      </c>
      <c r="B58" s="84">
        <v>267</v>
      </c>
      <c r="C58" s="84">
        <f>267-113</f>
        <v>154</v>
      </c>
      <c r="D58" s="84">
        <v>385999</v>
      </c>
      <c r="E58" s="84">
        <f>D58-167157</f>
        <v>218842</v>
      </c>
      <c r="F58" s="84">
        <v>7966</v>
      </c>
      <c r="G58" s="84">
        <f>F58-3425</f>
        <v>4541</v>
      </c>
      <c r="H58" s="98"/>
      <c r="I58" s="73" t="s">
        <v>59</v>
      </c>
      <c r="J58" s="84">
        <v>80</v>
      </c>
      <c r="K58" s="84">
        <v>63</v>
      </c>
      <c r="L58" s="84">
        <v>30644</v>
      </c>
      <c r="M58" s="84">
        <f>L58-10984</f>
        <v>19660</v>
      </c>
      <c r="N58" s="84">
        <v>1605</v>
      </c>
      <c r="O58" s="84">
        <f>N58-537</f>
        <v>1068</v>
      </c>
      <c r="AN58" s="97" t="s">
        <v>0</v>
      </c>
    </row>
    <row r="59" spans="1:40" s="97" customFormat="1" ht="20.100000000000001" customHeight="1" x14ac:dyDescent="0.15">
      <c r="A59" s="73" t="s">
        <v>60</v>
      </c>
      <c r="B59" s="84">
        <v>287</v>
      </c>
      <c r="C59" s="84">
        <v>169</v>
      </c>
      <c r="D59" s="84">
        <v>432648</v>
      </c>
      <c r="E59" s="84">
        <v>249161</v>
      </c>
      <c r="F59" s="84">
        <v>7580</v>
      </c>
      <c r="G59" s="84">
        <v>4443</v>
      </c>
      <c r="H59" s="98"/>
      <c r="I59" s="73" t="s">
        <v>60</v>
      </c>
      <c r="J59" s="84">
        <v>83</v>
      </c>
      <c r="K59" s="84">
        <v>66</v>
      </c>
      <c r="L59" s="84">
        <v>31550</v>
      </c>
      <c r="M59" s="84">
        <v>20345</v>
      </c>
      <c r="N59" s="84">
        <v>1644</v>
      </c>
      <c r="O59" s="84">
        <v>1110</v>
      </c>
    </row>
    <row r="60" spans="1:40" s="97" customFormat="1" ht="20.100000000000001" customHeight="1" x14ac:dyDescent="0.15">
      <c r="A60" s="77" t="s">
        <v>61</v>
      </c>
      <c r="B60" s="84">
        <v>293</v>
      </c>
      <c r="C60" s="84">
        <v>175</v>
      </c>
      <c r="D60" s="84">
        <v>439644</v>
      </c>
      <c r="E60" s="84">
        <v>258137</v>
      </c>
      <c r="F60" s="84">
        <v>7431</v>
      </c>
      <c r="G60" s="84">
        <v>4272</v>
      </c>
      <c r="H60" s="96"/>
      <c r="I60" s="77" t="s">
        <v>61</v>
      </c>
      <c r="J60" s="84">
        <v>86</v>
      </c>
      <c r="K60" s="84">
        <v>68</v>
      </c>
      <c r="L60" s="84">
        <v>30863</v>
      </c>
      <c r="M60" s="84">
        <v>19022</v>
      </c>
      <c r="N60" s="84">
        <v>1845</v>
      </c>
      <c r="O60" s="84">
        <v>1263</v>
      </c>
    </row>
    <row r="61" spans="1:40" s="97" customFormat="1" ht="20.100000000000001" customHeight="1" x14ac:dyDescent="0.15">
      <c r="A61" s="78" t="s">
        <v>112</v>
      </c>
      <c r="B61" s="84">
        <v>292</v>
      </c>
      <c r="C61" s="84">
        <v>176</v>
      </c>
      <c r="D61" s="84">
        <v>440990</v>
      </c>
      <c r="E61" s="84">
        <v>257236</v>
      </c>
      <c r="F61" s="84">
        <v>7232</v>
      </c>
      <c r="G61" s="84">
        <v>4201</v>
      </c>
      <c r="H61" s="96"/>
      <c r="I61" s="78" t="s">
        <v>112</v>
      </c>
      <c r="J61" s="84">
        <v>86</v>
      </c>
      <c r="K61" s="84">
        <v>68</v>
      </c>
      <c r="L61" s="84">
        <v>27089</v>
      </c>
      <c r="M61" s="84">
        <v>17788</v>
      </c>
      <c r="N61" s="84">
        <v>1628</v>
      </c>
      <c r="O61" s="84">
        <v>1117</v>
      </c>
    </row>
    <row r="62" spans="1:40" s="8" customFormat="1" ht="18" customHeight="1" x14ac:dyDescent="0.3">
      <c r="A62" s="26"/>
      <c r="B62" s="47"/>
      <c r="C62" s="47"/>
      <c r="D62" s="47"/>
      <c r="E62" s="47"/>
      <c r="F62" s="47"/>
      <c r="G62" s="47"/>
      <c r="H62" s="47"/>
      <c r="I62" s="59"/>
      <c r="J62" s="47"/>
      <c r="K62" s="47"/>
      <c r="L62" s="47"/>
      <c r="M62" s="47"/>
      <c r="N62" s="47"/>
      <c r="O62" s="47"/>
    </row>
    <row r="63" spans="1:40" ht="20.100000000000001" customHeight="1" x14ac:dyDescent="0.25">
      <c r="A63" s="6" t="s">
        <v>110</v>
      </c>
      <c r="B63" s="6"/>
      <c r="C63" s="6"/>
      <c r="D63" s="6"/>
      <c r="E63" s="6"/>
      <c r="F63" s="6"/>
      <c r="G63" s="7" t="s">
        <v>93</v>
      </c>
      <c r="H63" s="33"/>
      <c r="I63" s="101" t="s">
        <v>81</v>
      </c>
      <c r="J63" s="6"/>
      <c r="K63" s="6"/>
      <c r="P63" s="2"/>
    </row>
    <row r="64" spans="1:40" ht="20.100000000000001" customHeight="1" x14ac:dyDescent="0.25">
      <c r="A64" s="27" t="s">
        <v>109</v>
      </c>
      <c r="B64" s="6"/>
      <c r="C64" s="6"/>
      <c r="D64" s="6"/>
      <c r="E64" s="6"/>
      <c r="F64" s="6"/>
      <c r="G64" s="6"/>
      <c r="H64" s="33"/>
      <c r="I64" s="27" t="s">
        <v>71</v>
      </c>
      <c r="J64" s="6"/>
      <c r="K64" s="6"/>
      <c r="P64" s="2"/>
    </row>
    <row r="65" spans="1:18" ht="20.100000000000001" customHeight="1" x14ac:dyDescent="0.25">
      <c r="A65" s="27" t="s">
        <v>111</v>
      </c>
      <c r="B65" s="6"/>
      <c r="C65" s="6"/>
      <c r="D65" s="6"/>
      <c r="E65" s="6"/>
      <c r="F65" s="6"/>
      <c r="G65" s="6"/>
      <c r="H65" s="33"/>
      <c r="J65" s="6"/>
      <c r="K65" s="2"/>
      <c r="P65" s="2"/>
    </row>
    <row r="66" spans="1:18" ht="20.100000000000001" customHeight="1" x14ac:dyDescent="0.25">
      <c r="A66" s="27"/>
      <c r="B66" s="6"/>
      <c r="C66" s="6"/>
      <c r="D66" s="6"/>
      <c r="E66" s="6"/>
      <c r="F66" s="6"/>
      <c r="G66" s="6"/>
      <c r="H66" s="33"/>
      <c r="J66" s="6"/>
      <c r="K66" s="2"/>
      <c r="P66" s="2"/>
    </row>
    <row r="67" spans="1:18" ht="20.100000000000001" customHeight="1" x14ac:dyDescent="0.25">
      <c r="A67" s="25" t="s">
        <v>79</v>
      </c>
      <c r="B67" s="6"/>
      <c r="C67" s="6"/>
      <c r="D67" s="6"/>
      <c r="E67" s="6"/>
      <c r="F67" s="6"/>
      <c r="G67" s="6"/>
      <c r="H67" s="33"/>
      <c r="J67" s="6"/>
      <c r="K67" s="2"/>
      <c r="L67" s="7" t="s">
        <v>106</v>
      </c>
      <c r="M67" s="94" t="s">
        <v>105</v>
      </c>
      <c r="N67" s="6"/>
      <c r="P67" s="40"/>
      <c r="Q67" s="40"/>
      <c r="R67" s="40"/>
    </row>
    <row r="68" spans="1:18" ht="20.100000000000001" customHeight="1" x14ac:dyDescent="0.25">
      <c r="A68" s="25" t="s">
        <v>72</v>
      </c>
      <c r="B68" s="2"/>
      <c r="C68" s="2"/>
      <c r="D68" s="2"/>
      <c r="E68" s="2"/>
      <c r="F68" s="2"/>
      <c r="H68" s="33"/>
      <c r="J68" s="6"/>
      <c r="K68" s="2"/>
      <c r="L68" s="6"/>
      <c r="M68" s="29" t="s">
        <v>107</v>
      </c>
      <c r="N68" s="6"/>
      <c r="P68" s="41"/>
      <c r="Q68" s="41"/>
      <c r="R68" s="41"/>
    </row>
    <row r="69" spans="1:18" ht="20.100000000000001" customHeight="1" x14ac:dyDescent="0.25">
      <c r="A69" s="25" t="s">
        <v>73</v>
      </c>
      <c r="B69" s="2"/>
      <c r="C69" s="2"/>
      <c r="D69" s="2"/>
      <c r="E69" s="2"/>
      <c r="F69" s="2"/>
      <c r="G69" s="6"/>
      <c r="H69" s="33"/>
      <c r="J69" s="6"/>
      <c r="K69" s="2"/>
      <c r="L69" s="6"/>
      <c r="M69" s="29" t="s">
        <v>108</v>
      </c>
      <c r="N69" s="6"/>
      <c r="P69" s="41"/>
      <c r="Q69" s="41"/>
      <c r="R69" s="41"/>
    </row>
    <row r="70" spans="1:18" ht="20.100000000000001" customHeight="1" x14ac:dyDescent="0.25">
      <c r="A70" s="6"/>
      <c r="B70" s="2"/>
      <c r="C70" s="2"/>
      <c r="D70" s="2"/>
      <c r="E70" s="2"/>
      <c r="F70" s="2"/>
      <c r="G70" s="2"/>
      <c r="H70" s="20"/>
      <c r="I70" s="101"/>
      <c r="J70" s="2"/>
      <c r="K70" s="2"/>
      <c r="L70" s="2"/>
      <c r="M70" s="2"/>
      <c r="N70" s="2"/>
    </row>
    <row r="71" spans="1:18" ht="20.100000000000001" customHeight="1" x14ac:dyDescent="0.3">
      <c r="A71" s="113">
        <v>229</v>
      </c>
      <c r="B71" s="113"/>
      <c r="C71" s="113"/>
      <c r="D71" s="113"/>
      <c r="E71" s="113"/>
      <c r="F71" s="113"/>
      <c r="G71" s="113"/>
      <c r="H71" s="36"/>
      <c r="I71" s="113">
        <v>230</v>
      </c>
      <c r="J71" s="113"/>
      <c r="K71" s="113"/>
      <c r="L71" s="113"/>
      <c r="M71" s="113"/>
      <c r="N71" s="113"/>
      <c r="O71" s="113"/>
    </row>
    <row r="72" spans="1:18" ht="15.75" x14ac:dyDescent="0.25">
      <c r="O72" s="6"/>
      <c r="Q72" s="6"/>
      <c r="R72" s="6"/>
    </row>
    <row r="76" spans="1:18" x14ac:dyDescent="0.2">
      <c r="A76" s="3"/>
    </row>
    <row r="77" spans="1:18" x14ac:dyDescent="0.2">
      <c r="A77" s="3"/>
    </row>
    <row r="78" spans="1:18" x14ac:dyDescent="0.2">
      <c r="A78" s="3"/>
    </row>
    <row r="79" spans="1:18" x14ac:dyDescent="0.2">
      <c r="A79" s="3"/>
    </row>
  </sheetData>
  <mergeCells count="14">
    <mergeCell ref="A71:G71"/>
    <mergeCell ref="I71:O71"/>
    <mergeCell ref="I7:I8"/>
    <mergeCell ref="A3:G3"/>
    <mergeCell ref="A4:G4"/>
    <mergeCell ref="I3:O3"/>
    <mergeCell ref="I4:O4"/>
    <mergeCell ref="A7:A8"/>
    <mergeCell ref="F7:G7"/>
    <mergeCell ref="D7:E7"/>
    <mergeCell ref="B7:C7"/>
    <mergeCell ref="L7:M7"/>
    <mergeCell ref="N7:O7"/>
    <mergeCell ref="J7:K7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M79"/>
  <sheetViews>
    <sheetView showGridLines="0" view="pageBreakPreview" zoomScale="70" zoomScaleNormal="70" zoomScaleSheetLayoutView="70" workbookViewId="0">
      <selection activeCell="G6" sqref="G6"/>
    </sheetView>
  </sheetViews>
  <sheetFormatPr defaultColWidth="9.625" defaultRowHeight="12.75" x14ac:dyDescent="0.2"/>
  <cols>
    <col min="1" max="7" width="20.625" style="1" customWidth="1"/>
    <col min="8" max="8" width="1.25" style="16" customWidth="1"/>
    <col min="9" max="9" width="20.625" style="56" customWidth="1"/>
    <col min="10" max="15" width="20.625" style="1" customWidth="1"/>
    <col min="16" max="16" width="9.625" style="1"/>
    <col min="17" max="18" width="10.625" style="1" customWidth="1"/>
    <col min="19" max="19" width="2.625" style="1" customWidth="1"/>
    <col min="20" max="20" width="10.625" style="1" customWidth="1"/>
    <col min="21" max="21" width="1.625" style="1" customWidth="1"/>
    <col min="22" max="22" width="10.625" style="1" customWidth="1"/>
    <col min="23" max="23" width="2.625" style="1" customWidth="1"/>
    <col min="24" max="24" width="10.625" style="1" customWidth="1"/>
    <col min="25" max="25" width="1.625" style="1" customWidth="1"/>
    <col min="26" max="26" width="10.625" style="1" customWidth="1"/>
    <col min="27" max="27" width="2.625" style="1" customWidth="1"/>
    <col min="28" max="28" width="10.625" style="1" customWidth="1"/>
    <col min="29" max="29" width="1.625" style="1" customWidth="1"/>
    <col min="30" max="30" width="10.625" style="1" customWidth="1"/>
    <col min="31" max="31" width="2.625" style="1" customWidth="1"/>
    <col min="32" max="32" width="10.625" style="1" customWidth="1"/>
    <col min="33" max="33" width="1.625" style="1" customWidth="1"/>
    <col min="34" max="34" width="10.625" style="1" customWidth="1"/>
    <col min="35" max="35" width="2.625" style="1" customWidth="1"/>
    <col min="36" max="36" width="10.625" style="1" customWidth="1"/>
    <col min="37" max="37" width="1.625" style="1" customWidth="1"/>
    <col min="38" max="38" width="10.625" style="1" customWidth="1"/>
    <col min="39" max="16384" width="9.625" style="1"/>
  </cols>
  <sheetData>
    <row r="1" spans="1:32" ht="20.100000000000001" customHeight="1" x14ac:dyDescent="0.3">
      <c r="A1" s="37"/>
      <c r="B1" s="37"/>
      <c r="C1" s="37"/>
      <c r="D1" s="37"/>
      <c r="E1" s="37"/>
      <c r="F1" s="37"/>
      <c r="G1" s="37"/>
      <c r="H1" s="37"/>
      <c r="I1" s="99"/>
      <c r="J1" s="37"/>
      <c r="K1" s="37"/>
      <c r="L1" s="37"/>
      <c r="M1" s="37"/>
      <c r="N1" s="37"/>
      <c r="O1" s="51"/>
      <c r="Q1" s="3" t="s">
        <v>0</v>
      </c>
      <c r="AA1" s="3" t="s">
        <v>64</v>
      </c>
      <c r="AB1" s="3" t="s">
        <v>0</v>
      </c>
      <c r="AF1" s="3" t="s">
        <v>0</v>
      </c>
    </row>
    <row r="2" spans="1:32" ht="20.100000000000001" customHeight="1" x14ac:dyDescent="0.2"/>
    <row r="3" spans="1:32" ht="24.95" customHeight="1" x14ac:dyDescent="0.4">
      <c r="A3" s="107" t="s">
        <v>91</v>
      </c>
      <c r="B3" s="107"/>
      <c r="C3" s="107"/>
      <c r="D3" s="107"/>
      <c r="E3" s="107"/>
      <c r="F3" s="107"/>
      <c r="G3" s="107"/>
      <c r="H3" s="34"/>
      <c r="I3" s="107" t="s">
        <v>91</v>
      </c>
      <c r="J3" s="107"/>
      <c r="K3" s="107"/>
      <c r="L3" s="107"/>
      <c r="M3" s="107"/>
      <c r="N3" s="107"/>
      <c r="O3" s="107"/>
    </row>
    <row r="4" spans="1:32" ht="24.95" customHeight="1" x14ac:dyDescent="0.4">
      <c r="A4" s="114" t="s">
        <v>92</v>
      </c>
      <c r="B4" s="114"/>
      <c r="C4" s="114"/>
      <c r="D4" s="114"/>
      <c r="E4" s="114"/>
      <c r="F4" s="114"/>
      <c r="G4" s="114"/>
      <c r="H4" s="35"/>
      <c r="I4" s="114" t="s">
        <v>92</v>
      </c>
      <c r="J4" s="114"/>
      <c r="K4" s="114"/>
      <c r="L4" s="114"/>
      <c r="M4" s="114"/>
      <c r="N4" s="114"/>
      <c r="O4" s="114"/>
    </row>
    <row r="5" spans="1:32" ht="20.100000000000001" customHeight="1" x14ac:dyDescent="0.2"/>
    <row r="6" spans="1:32" ht="20.100000000000001" customHeight="1" x14ac:dyDescent="0.3">
      <c r="A6" s="11" t="s">
        <v>0</v>
      </c>
      <c r="B6" s="2"/>
      <c r="C6" s="2"/>
      <c r="D6" s="2"/>
      <c r="E6" s="2"/>
      <c r="F6" s="2"/>
      <c r="G6" s="102" t="s">
        <v>114</v>
      </c>
      <c r="H6" s="20"/>
      <c r="I6" s="55" t="s">
        <v>0</v>
      </c>
      <c r="J6" s="2"/>
      <c r="K6" s="2"/>
      <c r="L6" s="2"/>
      <c r="M6" s="2"/>
      <c r="N6" s="17"/>
      <c r="O6" s="102" t="s">
        <v>114</v>
      </c>
      <c r="P6" s="20"/>
      <c r="AB6" s="3" t="s">
        <v>65</v>
      </c>
    </row>
    <row r="7" spans="1:32" s="19" customFormat="1" ht="30" customHeight="1" x14ac:dyDescent="0.15">
      <c r="A7" s="111" t="s">
        <v>66</v>
      </c>
      <c r="B7" s="115" t="s">
        <v>67</v>
      </c>
      <c r="C7" s="115"/>
      <c r="D7" s="115" t="s">
        <v>68</v>
      </c>
      <c r="E7" s="115"/>
      <c r="F7" s="115" t="s">
        <v>63</v>
      </c>
      <c r="G7" s="108"/>
      <c r="H7" s="78"/>
      <c r="I7" s="111" t="s">
        <v>66</v>
      </c>
      <c r="J7" s="108" t="s">
        <v>67</v>
      </c>
      <c r="K7" s="109"/>
      <c r="L7" s="115" t="s">
        <v>62</v>
      </c>
      <c r="M7" s="115"/>
      <c r="N7" s="108" t="s">
        <v>63</v>
      </c>
      <c r="O7" s="109"/>
      <c r="P7" s="49"/>
    </row>
    <row r="8" spans="1:32" s="18" customFormat="1" ht="30" customHeight="1" x14ac:dyDescent="0.15">
      <c r="A8" s="112"/>
      <c r="B8" s="44" t="s">
        <v>5</v>
      </c>
      <c r="C8" s="43" t="s">
        <v>6</v>
      </c>
      <c r="D8" s="46" t="s">
        <v>5</v>
      </c>
      <c r="E8" s="46" t="s">
        <v>69</v>
      </c>
      <c r="F8" s="46" t="s">
        <v>5</v>
      </c>
      <c r="G8" s="44" t="s">
        <v>6</v>
      </c>
      <c r="H8" s="77"/>
      <c r="I8" s="112"/>
      <c r="J8" s="43" t="s">
        <v>5</v>
      </c>
      <c r="K8" s="53" t="s">
        <v>6</v>
      </c>
      <c r="L8" s="44" t="s">
        <v>5</v>
      </c>
      <c r="M8" s="43" t="s">
        <v>69</v>
      </c>
      <c r="N8" s="45" t="s">
        <v>5</v>
      </c>
      <c r="O8" s="48" t="s">
        <v>70</v>
      </c>
      <c r="P8" s="49"/>
    </row>
    <row r="9" spans="1:32" s="16" customFormat="1" ht="18" customHeight="1" x14ac:dyDescent="0.3">
      <c r="A9" s="22"/>
      <c r="B9" s="20"/>
      <c r="C9" s="20"/>
      <c r="D9" s="20"/>
      <c r="E9" s="20"/>
      <c r="F9" s="20"/>
      <c r="G9" s="20"/>
      <c r="H9" s="20"/>
      <c r="I9" s="58"/>
      <c r="J9" s="20"/>
      <c r="K9" s="20"/>
      <c r="L9" s="20"/>
      <c r="M9" s="20"/>
      <c r="N9" s="20"/>
      <c r="O9" s="20"/>
      <c r="P9" s="20"/>
    </row>
    <row r="10" spans="1:32" s="91" customFormat="1" ht="24.95" customHeight="1" x14ac:dyDescent="0.15">
      <c r="A10" s="117" t="s">
        <v>113</v>
      </c>
      <c r="B10" s="117"/>
      <c r="C10" s="117"/>
      <c r="D10" s="117"/>
      <c r="E10" s="117"/>
      <c r="F10" s="117"/>
      <c r="G10" s="117"/>
      <c r="I10" s="117" t="s">
        <v>75</v>
      </c>
      <c r="J10" s="117"/>
      <c r="K10" s="117"/>
      <c r="L10" s="117"/>
      <c r="M10" s="117"/>
      <c r="N10" s="117"/>
      <c r="O10" s="117"/>
    </row>
    <row r="11" spans="1:32" s="24" customFormat="1" ht="18" customHeight="1" x14ac:dyDescent="0.3">
      <c r="A11" s="22"/>
      <c r="B11" s="21"/>
      <c r="C11" s="21"/>
      <c r="D11" s="21"/>
      <c r="E11" s="21"/>
      <c r="F11" s="21"/>
      <c r="G11" s="21"/>
      <c r="H11" s="21"/>
      <c r="I11" s="58"/>
      <c r="J11" s="21"/>
      <c r="K11" s="21"/>
      <c r="L11" s="21"/>
      <c r="M11" s="21"/>
      <c r="N11" s="21"/>
      <c r="O11" s="21"/>
      <c r="P11" s="23"/>
    </row>
    <row r="12" spans="1:32" s="95" customFormat="1" ht="20.100000000000001" customHeight="1" x14ac:dyDescent="0.15">
      <c r="A12" s="73" t="s">
        <v>9</v>
      </c>
      <c r="B12" s="84">
        <v>39</v>
      </c>
      <c r="C12" s="84">
        <v>13</v>
      </c>
      <c r="D12" s="84">
        <v>5036</v>
      </c>
      <c r="E12" s="84">
        <v>3274</v>
      </c>
      <c r="F12" s="84">
        <v>343</v>
      </c>
      <c r="G12" s="84">
        <v>265</v>
      </c>
      <c r="H12" s="84"/>
      <c r="I12" s="73" t="s">
        <v>9</v>
      </c>
      <c r="J12" s="84">
        <v>2</v>
      </c>
      <c r="K12" s="84">
        <v>2</v>
      </c>
      <c r="L12" s="84">
        <v>4999</v>
      </c>
      <c r="M12" s="84">
        <v>3063</v>
      </c>
      <c r="N12" s="84">
        <v>615</v>
      </c>
      <c r="O12" s="84">
        <v>595</v>
      </c>
    </row>
    <row r="13" spans="1:32" s="95" customFormat="1" ht="20.100000000000001" customHeight="1" x14ac:dyDescent="0.15">
      <c r="A13" s="73" t="s">
        <v>10</v>
      </c>
      <c r="B13" s="84">
        <v>47</v>
      </c>
      <c r="C13" s="84">
        <v>23</v>
      </c>
      <c r="D13" s="84">
        <v>6810</v>
      </c>
      <c r="E13" s="84">
        <v>4721</v>
      </c>
      <c r="F13" s="84">
        <v>437</v>
      </c>
      <c r="G13" s="84">
        <v>347</v>
      </c>
      <c r="H13" s="84"/>
      <c r="I13" s="73" t="s">
        <v>10</v>
      </c>
      <c r="J13" s="84">
        <v>2</v>
      </c>
      <c r="K13" s="84">
        <v>2</v>
      </c>
      <c r="L13" s="84">
        <v>7645</v>
      </c>
      <c r="M13" s="84">
        <v>5398</v>
      </c>
      <c r="N13" s="84">
        <v>522</v>
      </c>
      <c r="O13" s="84">
        <v>464</v>
      </c>
    </row>
    <row r="14" spans="1:32" s="95" customFormat="1" ht="20.100000000000001" customHeight="1" x14ac:dyDescent="0.15">
      <c r="A14" s="76" t="s">
        <v>11</v>
      </c>
      <c r="B14" s="84">
        <v>51</v>
      </c>
      <c r="C14" s="84">
        <v>26</v>
      </c>
      <c r="D14" s="84">
        <v>7139</v>
      </c>
      <c r="E14" s="84">
        <v>4924</v>
      </c>
      <c r="F14" s="84">
        <v>445</v>
      </c>
      <c r="G14" s="84">
        <v>356</v>
      </c>
      <c r="H14" s="84"/>
      <c r="I14" s="76" t="s">
        <v>11</v>
      </c>
      <c r="J14" s="84">
        <v>2</v>
      </c>
      <c r="K14" s="84">
        <v>2</v>
      </c>
      <c r="L14" s="84">
        <v>7815</v>
      </c>
      <c r="M14" s="84">
        <v>5132</v>
      </c>
      <c r="N14" s="84">
        <v>573</v>
      </c>
      <c r="O14" s="84">
        <v>507</v>
      </c>
    </row>
    <row r="15" spans="1:32" s="95" customFormat="1" ht="20.100000000000001" customHeight="1" x14ac:dyDescent="0.15">
      <c r="A15" s="76" t="s">
        <v>12</v>
      </c>
      <c r="B15" s="84">
        <v>55</v>
      </c>
      <c r="C15" s="84">
        <v>27</v>
      </c>
      <c r="D15" s="84">
        <v>7592</v>
      </c>
      <c r="E15" s="84">
        <v>5477</v>
      </c>
      <c r="F15" s="84">
        <v>501</v>
      </c>
      <c r="G15" s="84">
        <v>410</v>
      </c>
      <c r="H15" s="84"/>
      <c r="I15" s="76" t="s">
        <v>12</v>
      </c>
      <c r="J15" s="84">
        <v>2</v>
      </c>
      <c r="K15" s="84">
        <v>2</v>
      </c>
      <c r="L15" s="84">
        <v>8821</v>
      </c>
      <c r="M15" s="84">
        <v>5974</v>
      </c>
      <c r="N15" s="84">
        <v>632</v>
      </c>
      <c r="O15" s="84">
        <v>532</v>
      </c>
    </row>
    <row r="16" spans="1:32" s="95" customFormat="1" ht="20.100000000000001" customHeight="1" x14ac:dyDescent="0.15">
      <c r="A16" s="76" t="s">
        <v>13</v>
      </c>
      <c r="B16" s="84">
        <v>62</v>
      </c>
      <c r="C16" s="84">
        <v>30</v>
      </c>
      <c r="D16" s="84">
        <v>8364</v>
      </c>
      <c r="E16" s="84">
        <v>5741</v>
      </c>
      <c r="F16" s="84">
        <v>627</v>
      </c>
      <c r="G16" s="84">
        <v>505</v>
      </c>
      <c r="H16" s="84"/>
      <c r="I16" s="76" t="s">
        <v>13</v>
      </c>
      <c r="J16" s="84">
        <v>2</v>
      </c>
      <c r="K16" s="84">
        <v>2</v>
      </c>
      <c r="L16" s="84">
        <v>7410</v>
      </c>
      <c r="M16" s="84">
        <v>5185</v>
      </c>
      <c r="N16" s="84">
        <v>773</v>
      </c>
      <c r="O16" s="84">
        <v>617</v>
      </c>
    </row>
    <row r="17" spans="1:39" s="95" customFormat="1" ht="20.100000000000001" customHeight="1" x14ac:dyDescent="0.15">
      <c r="A17" s="73" t="s">
        <v>14</v>
      </c>
      <c r="B17" s="84">
        <v>68</v>
      </c>
      <c r="C17" s="84">
        <v>30</v>
      </c>
      <c r="D17" s="84">
        <v>8666</v>
      </c>
      <c r="E17" s="84">
        <v>5957</v>
      </c>
      <c r="F17" s="84">
        <v>621</v>
      </c>
      <c r="G17" s="84">
        <v>563</v>
      </c>
      <c r="H17" s="84"/>
      <c r="I17" s="73" t="s">
        <v>14</v>
      </c>
      <c r="J17" s="84">
        <v>2</v>
      </c>
      <c r="K17" s="84">
        <v>2</v>
      </c>
      <c r="L17" s="84">
        <v>10319</v>
      </c>
      <c r="M17" s="84">
        <v>6747</v>
      </c>
      <c r="N17" s="84">
        <v>791</v>
      </c>
      <c r="O17" s="84">
        <v>638</v>
      </c>
    </row>
    <row r="18" spans="1:39" s="95" customFormat="1" ht="20.100000000000001" customHeight="1" x14ac:dyDescent="0.15">
      <c r="A18" s="73" t="s">
        <v>15</v>
      </c>
      <c r="B18" s="84">
        <v>52</v>
      </c>
      <c r="C18" s="84">
        <v>30</v>
      </c>
      <c r="D18" s="84">
        <v>6615</v>
      </c>
      <c r="E18" s="84">
        <v>4995</v>
      </c>
      <c r="F18" s="84">
        <v>501</v>
      </c>
      <c r="G18" s="84">
        <v>421</v>
      </c>
      <c r="H18" s="84"/>
      <c r="I18" s="73" t="s">
        <v>15</v>
      </c>
      <c r="J18" s="84">
        <v>5</v>
      </c>
      <c r="K18" s="84">
        <v>5</v>
      </c>
      <c r="L18" s="84">
        <v>12116</v>
      </c>
      <c r="M18" s="84">
        <v>7188</v>
      </c>
      <c r="N18" s="84">
        <v>1042</v>
      </c>
      <c r="O18" s="84">
        <v>856</v>
      </c>
    </row>
    <row r="19" spans="1:39" s="95" customFormat="1" ht="20.100000000000001" customHeight="1" x14ac:dyDescent="0.15">
      <c r="A19" s="73" t="s">
        <v>16</v>
      </c>
      <c r="B19" s="84">
        <v>52</v>
      </c>
      <c r="C19" s="84">
        <v>32</v>
      </c>
      <c r="D19" s="84">
        <v>8209</v>
      </c>
      <c r="E19" s="84">
        <v>6882</v>
      </c>
      <c r="F19" s="84">
        <v>578</v>
      </c>
      <c r="G19" s="84">
        <v>510</v>
      </c>
      <c r="H19" s="84"/>
      <c r="I19" s="73" t="s">
        <v>16</v>
      </c>
      <c r="J19" s="84">
        <v>5</v>
      </c>
      <c r="K19" s="84">
        <v>5</v>
      </c>
      <c r="L19" s="84">
        <v>14844</v>
      </c>
      <c r="M19" s="84">
        <v>8493</v>
      </c>
      <c r="N19" s="84">
        <v>1131</v>
      </c>
      <c r="O19" s="84">
        <v>931</v>
      </c>
    </row>
    <row r="20" spans="1:39" s="95" customFormat="1" ht="20.100000000000001" customHeight="1" x14ac:dyDescent="0.15">
      <c r="A20" s="73" t="s">
        <v>17</v>
      </c>
      <c r="B20" s="84">
        <v>58</v>
      </c>
      <c r="C20" s="84">
        <v>30</v>
      </c>
      <c r="D20" s="84">
        <v>9991</v>
      </c>
      <c r="E20" s="84">
        <v>7662</v>
      </c>
      <c r="F20" s="84">
        <v>600</v>
      </c>
      <c r="G20" s="84">
        <v>501</v>
      </c>
      <c r="H20" s="84"/>
      <c r="I20" s="73" t="s">
        <v>17</v>
      </c>
      <c r="J20" s="84">
        <v>5</v>
      </c>
      <c r="K20" s="84">
        <v>5</v>
      </c>
      <c r="L20" s="84">
        <v>17886</v>
      </c>
      <c r="M20" s="84">
        <v>12126</v>
      </c>
      <c r="N20" s="84">
        <v>1080</v>
      </c>
      <c r="O20" s="84">
        <v>898</v>
      </c>
    </row>
    <row r="21" spans="1:39" s="95" customFormat="1" ht="20.100000000000001" customHeight="1" x14ac:dyDescent="0.15">
      <c r="A21" s="73" t="s">
        <v>18</v>
      </c>
      <c r="B21" s="84">
        <v>64</v>
      </c>
      <c r="C21" s="84">
        <v>30</v>
      </c>
      <c r="D21" s="84">
        <v>10701</v>
      </c>
      <c r="E21" s="84">
        <v>8504</v>
      </c>
      <c r="F21" s="84">
        <v>645</v>
      </c>
      <c r="G21" s="84">
        <v>533</v>
      </c>
      <c r="H21" s="84"/>
      <c r="I21" s="73" t="s">
        <v>18</v>
      </c>
      <c r="J21" s="84">
        <v>5</v>
      </c>
      <c r="K21" s="84">
        <v>5</v>
      </c>
      <c r="L21" s="84">
        <v>9756</v>
      </c>
      <c r="M21" s="84">
        <v>7183</v>
      </c>
      <c r="N21" s="84">
        <v>1121</v>
      </c>
      <c r="O21" s="84">
        <v>922</v>
      </c>
    </row>
    <row r="22" spans="1:39" s="95" customFormat="1" ht="20.100000000000001" customHeight="1" x14ac:dyDescent="0.15">
      <c r="A22" s="73" t="s">
        <v>19</v>
      </c>
      <c r="B22" s="84">
        <v>69</v>
      </c>
      <c r="C22" s="84">
        <v>31</v>
      </c>
      <c r="D22" s="84">
        <v>11861</v>
      </c>
      <c r="E22" s="84">
        <v>9361</v>
      </c>
      <c r="F22" s="84">
        <v>639</v>
      </c>
      <c r="G22" s="84">
        <v>519</v>
      </c>
      <c r="H22" s="84"/>
      <c r="I22" s="73" t="s">
        <v>19</v>
      </c>
      <c r="J22" s="84">
        <v>5</v>
      </c>
      <c r="K22" s="84">
        <v>5</v>
      </c>
      <c r="L22" s="84">
        <v>18992</v>
      </c>
      <c r="M22" s="84">
        <v>13254</v>
      </c>
      <c r="N22" s="84">
        <v>1176</v>
      </c>
      <c r="O22" s="84">
        <v>972</v>
      </c>
    </row>
    <row r="23" spans="1:39" s="95" customFormat="1" ht="20.100000000000001" customHeight="1" x14ac:dyDescent="0.15">
      <c r="A23" s="73" t="s">
        <v>20</v>
      </c>
      <c r="B23" s="84">
        <v>74</v>
      </c>
      <c r="C23" s="84">
        <v>32</v>
      </c>
      <c r="D23" s="84">
        <v>14325</v>
      </c>
      <c r="E23" s="84">
        <v>11695</v>
      </c>
      <c r="F23" s="84">
        <v>620</v>
      </c>
      <c r="G23" s="84">
        <v>494</v>
      </c>
      <c r="H23" s="84"/>
      <c r="I23" s="73" t="s">
        <v>20</v>
      </c>
      <c r="J23" s="84">
        <v>5</v>
      </c>
      <c r="K23" s="84">
        <v>5</v>
      </c>
      <c r="L23" s="84">
        <v>19280</v>
      </c>
      <c r="M23" s="84">
        <v>13120</v>
      </c>
      <c r="N23" s="84">
        <v>1187</v>
      </c>
      <c r="O23" s="84">
        <v>984</v>
      </c>
    </row>
    <row r="24" spans="1:39" s="95" customFormat="1" ht="20.100000000000001" customHeight="1" x14ac:dyDescent="0.15">
      <c r="A24" s="73" t="s">
        <v>21</v>
      </c>
      <c r="B24" s="84">
        <v>77</v>
      </c>
      <c r="C24" s="84">
        <v>32</v>
      </c>
      <c r="D24" s="84">
        <v>15289</v>
      </c>
      <c r="E24" s="84">
        <v>12334</v>
      </c>
      <c r="F24" s="84">
        <v>706</v>
      </c>
      <c r="G24" s="84">
        <v>563</v>
      </c>
      <c r="H24" s="84"/>
      <c r="I24" s="73" t="s">
        <v>21</v>
      </c>
      <c r="J24" s="84">
        <v>5</v>
      </c>
      <c r="K24" s="84">
        <v>5</v>
      </c>
      <c r="L24" s="84">
        <v>20057</v>
      </c>
      <c r="M24" s="84">
        <v>13283</v>
      </c>
      <c r="N24" s="84">
        <v>1287</v>
      </c>
      <c r="O24" s="84">
        <v>1068</v>
      </c>
    </row>
    <row r="25" spans="1:39" s="95" customFormat="1" ht="20.100000000000001" customHeight="1" x14ac:dyDescent="0.15">
      <c r="A25" s="73" t="s">
        <v>22</v>
      </c>
      <c r="B25" s="84">
        <v>77</v>
      </c>
      <c r="C25" s="84">
        <v>32</v>
      </c>
      <c r="D25" s="84">
        <v>16133</v>
      </c>
      <c r="E25" s="84">
        <v>12545</v>
      </c>
      <c r="F25" s="84">
        <v>732</v>
      </c>
      <c r="G25" s="84">
        <v>551</v>
      </c>
      <c r="H25" s="84"/>
      <c r="I25" s="73" t="s">
        <v>22</v>
      </c>
      <c r="J25" s="84">
        <v>5</v>
      </c>
      <c r="K25" s="84">
        <v>5</v>
      </c>
      <c r="L25" s="84">
        <v>21768</v>
      </c>
      <c r="M25" s="84">
        <v>17366</v>
      </c>
      <c r="N25" s="84">
        <v>1354</v>
      </c>
      <c r="O25" s="84">
        <v>1108</v>
      </c>
    </row>
    <row r="26" spans="1:39" s="95" customFormat="1" ht="20.100000000000001" customHeight="1" x14ac:dyDescent="0.15">
      <c r="A26" s="73" t="s">
        <v>23</v>
      </c>
      <c r="B26" s="84">
        <v>82</v>
      </c>
      <c r="C26" s="84">
        <v>33</v>
      </c>
      <c r="D26" s="84">
        <v>15581</v>
      </c>
      <c r="E26" s="84">
        <v>12789</v>
      </c>
      <c r="F26" s="84">
        <v>657</v>
      </c>
      <c r="G26" s="84">
        <v>489</v>
      </c>
      <c r="H26" s="84"/>
      <c r="I26" s="73" t="s">
        <v>23</v>
      </c>
      <c r="J26" s="84">
        <v>5</v>
      </c>
      <c r="K26" s="84">
        <v>5</v>
      </c>
      <c r="L26" s="84">
        <v>21465</v>
      </c>
      <c r="M26" s="84">
        <v>14355</v>
      </c>
      <c r="N26" s="84">
        <v>1385</v>
      </c>
      <c r="O26" s="84">
        <v>1134</v>
      </c>
    </row>
    <row r="27" spans="1:39" s="95" customFormat="1" ht="20.100000000000001" customHeight="1" x14ac:dyDescent="0.15">
      <c r="A27" s="73" t="s">
        <v>24</v>
      </c>
      <c r="B27" s="84">
        <v>82</v>
      </c>
      <c r="C27" s="84">
        <v>33</v>
      </c>
      <c r="D27" s="84">
        <v>14864</v>
      </c>
      <c r="E27" s="84">
        <v>11654</v>
      </c>
      <c r="F27" s="84">
        <v>680</v>
      </c>
      <c r="G27" s="84">
        <v>519</v>
      </c>
      <c r="H27" s="84"/>
      <c r="I27" s="73" t="s">
        <v>24</v>
      </c>
      <c r="J27" s="84">
        <v>5</v>
      </c>
      <c r="K27" s="84">
        <v>5</v>
      </c>
      <c r="L27" s="84">
        <v>23187</v>
      </c>
      <c r="M27" s="84">
        <v>18485</v>
      </c>
      <c r="N27" s="84">
        <v>1302</v>
      </c>
      <c r="O27" s="84">
        <v>1051</v>
      </c>
    </row>
    <row r="28" spans="1:39" s="95" customFormat="1" ht="20.100000000000001" customHeight="1" x14ac:dyDescent="0.15">
      <c r="A28" s="73" t="s">
        <v>25</v>
      </c>
      <c r="B28" s="84">
        <v>81</v>
      </c>
      <c r="C28" s="84">
        <v>33</v>
      </c>
      <c r="D28" s="84">
        <v>14697</v>
      </c>
      <c r="E28" s="84">
        <v>11234</v>
      </c>
      <c r="F28" s="84">
        <v>690</v>
      </c>
      <c r="G28" s="84">
        <v>527</v>
      </c>
      <c r="H28" s="84"/>
      <c r="I28" s="73" t="s">
        <v>25</v>
      </c>
      <c r="J28" s="84">
        <v>6</v>
      </c>
      <c r="K28" s="84">
        <v>6</v>
      </c>
      <c r="L28" s="84">
        <v>20905</v>
      </c>
      <c r="M28" s="84">
        <v>12519</v>
      </c>
      <c r="N28" s="84">
        <v>1376</v>
      </c>
      <c r="O28" s="84">
        <v>1142</v>
      </c>
    </row>
    <row r="29" spans="1:39" s="95" customFormat="1" ht="20.100000000000001" customHeight="1" x14ac:dyDescent="0.15">
      <c r="A29" s="73" t="s">
        <v>26</v>
      </c>
      <c r="B29" s="84">
        <v>106</v>
      </c>
      <c r="C29" s="84">
        <v>58</v>
      </c>
      <c r="D29" s="84">
        <v>13851</v>
      </c>
      <c r="E29" s="84">
        <v>10617</v>
      </c>
      <c r="F29" s="84">
        <v>757</v>
      </c>
      <c r="G29" s="84">
        <v>567</v>
      </c>
      <c r="H29" s="84"/>
      <c r="I29" s="73" t="s">
        <v>26</v>
      </c>
      <c r="J29" s="84">
        <v>6</v>
      </c>
      <c r="K29" s="84">
        <v>6</v>
      </c>
      <c r="L29" s="84">
        <v>16472</v>
      </c>
      <c r="M29" s="84">
        <v>15138</v>
      </c>
      <c r="N29" s="84">
        <v>1400</v>
      </c>
      <c r="O29" s="84">
        <v>1152</v>
      </c>
    </row>
    <row r="30" spans="1:39" s="95" customFormat="1" ht="20.100000000000001" customHeight="1" x14ac:dyDescent="0.15">
      <c r="A30" s="73" t="s">
        <v>27</v>
      </c>
      <c r="B30" s="84">
        <v>165</v>
      </c>
      <c r="C30" s="84">
        <v>114</v>
      </c>
      <c r="D30" s="84">
        <v>19165</v>
      </c>
      <c r="E30" s="84">
        <v>15527</v>
      </c>
      <c r="F30" s="84">
        <v>807</v>
      </c>
      <c r="G30" s="84">
        <v>609</v>
      </c>
      <c r="H30" s="84"/>
      <c r="I30" s="73" t="s">
        <v>27</v>
      </c>
      <c r="J30" s="84">
        <v>6</v>
      </c>
      <c r="K30" s="84">
        <v>6</v>
      </c>
      <c r="L30" s="84">
        <v>26438</v>
      </c>
      <c r="M30" s="84">
        <v>20677</v>
      </c>
      <c r="N30" s="84">
        <v>1495</v>
      </c>
      <c r="O30" s="84">
        <v>1247</v>
      </c>
      <c r="AM30" s="95" t="s">
        <v>0</v>
      </c>
    </row>
    <row r="31" spans="1:39" s="95" customFormat="1" ht="20.100000000000001" customHeight="1" x14ac:dyDescent="0.15">
      <c r="A31" s="73" t="s">
        <v>28</v>
      </c>
      <c r="B31" s="84">
        <v>169</v>
      </c>
      <c r="C31" s="84">
        <v>118</v>
      </c>
      <c r="D31" s="84">
        <v>20055</v>
      </c>
      <c r="E31" s="84">
        <v>16690</v>
      </c>
      <c r="F31" s="84">
        <v>999</v>
      </c>
      <c r="G31" s="84">
        <v>801</v>
      </c>
      <c r="H31" s="84"/>
      <c r="I31" s="73" t="s">
        <v>28</v>
      </c>
      <c r="J31" s="84">
        <v>6</v>
      </c>
      <c r="K31" s="84">
        <v>6</v>
      </c>
      <c r="L31" s="84">
        <v>28881</v>
      </c>
      <c r="M31" s="84">
        <v>22768</v>
      </c>
      <c r="N31" s="84">
        <v>1593</v>
      </c>
      <c r="O31" s="84">
        <v>1324</v>
      </c>
    </row>
    <row r="32" spans="1:39" s="95" customFormat="1" ht="20.100000000000001" customHeight="1" x14ac:dyDescent="0.15">
      <c r="A32" s="73" t="s">
        <v>29</v>
      </c>
      <c r="B32" s="84">
        <v>169</v>
      </c>
      <c r="C32" s="84">
        <v>118</v>
      </c>
      <c r="D32" s="84">
        <v>22175</v>
      </c>
      <c r="E32" s="84">
        <v>18813</v>
      </c>
      <c r="F32" s="84">
        <v>1018</v>
      </c>
      <c r="G32" s="84">
        <v>817</v>
      </c>
      <c r="H32" s="84"/>
      <c r="I32" s="73" t="s">
        <v>29</v>
      </c>
      <c r="J32" s="84">
        <v>6</v>
      </c>
      <c r="K32" s="84">
        <v>6</v>
      </c>
      <c r="L32" s="84">
        <v>25236</v>
      </c>
      <c r="M32" s="84">
        <v>19424</v>
      </c>
      <c r="N32" s="84">
        <v>1609</v>
      </c>
      <c r="O32" s="84">
        <v>1286</v>
      </c>
    </row>
    <row r="33" spans="1:15" s="95" customFormat="1" ht="20.100000000000001" customHeight="1" x14ac:dyDescent="0.15">
      <c r="A33" s="73" t="s">
        <v>30</v>
      </c>
      <c r="B33" s="84">
        <v>181</v>
      </c>
      <c r="C33" s="84">
        <v>118</v>
      </c>
      <c r="D33" s="84">
        <v>22771</v>
      </c>
      <c r="E33" s="84">
        <v>19483</v>
      </c>
      <c r="F33" s="84">
        <v>1200</v>
      </c>
      <c r="G33" s="84">
        <v>951</v>
      </c>
      <c r="H33" s="84"/>
      <c r="I33" s="73" t="s">
        <v>30</v>
      </c>
      <c r="J33" s="84">
        <v>6</v>
      </c>
      <c r="K33" s="84">
        <v>6</v>
      </c>
      <c r="L33" s="84">
        <v>31162</v>
      </c>
      <c r="M33" s="84">
        <v>24472</v>
      </c>
      <c r="N33" s="84">
        <v>1636</v>
      </c>
      <c r="O33" s="84">
        <v>1306</v>
      </c>
    </row>
    <row r="34" spans="1:15" s="95" customFormat="1" ht="20.100000000000001" customHeight="1" x14ac:dyDescent="0.15">
      <c r="A34" s="73" t="s">
        <v>32</v>
      </c>
      <c r="B34" s="84">
        <v>183</v>
      </c>
      <c r="C34" s="84">
        <v>118</v>
      </c>
      <c r="D34" s="84">
        <v>23166</v>
      </c>
      <c r="E34" s="84">
        <v>20050</v>
      </c>
      <c r="F34" s="84">
        <v>1263</v>
      </c>
      <c r="G34" s="84">
        <v>1004</v>
      </c>
      <c r="H34" s="84"/>
      <c r="I34" s="73" t="s">
        <v>32</v>
      </c>
      <c r="J34" s="84">
        <v>6</v>
      </c>
      <c r="K34" s="84">
        <v>6</v>
      </c>
      <c r="L34" s="84">
        <v>21232</v>
      </c>
      <c r="M34" s="84">
        <v>18809</v>
      </c>
      <c r="N34" s="84">
        <v>1768</v>
      </c>
      <c r="O34" s="84">
        <v>1423</v>
      </c>
    </row>
    <row r="35" spans="1:15" s="95" customFormat="1" ht="20.100000000000001" customHeight="1" x14ac:dyDescent="0.15">
      <c r="A35" s="73" t="s">
        <v>33</v>
      </c>
      <c r="B35" s="84">
        <v>184</v>
      </c>
      <c r="C35" s="84">
        <v>118</v>
      </c>
      <c r="D35" s="84">
        <v>24322</v>
      </c>
      <c r="E35" s="84">
        <v>20843</v>
      </c>
      <c r="F35" s="84">
        <v>1288</v>
      </c>
      <c r="G35" s="84">
        <v>1032</v>
      </c>
      <c r="H35" s="84"/>
      <c r="I35" s="73" t="s">
        <v>33</v>
      </c>
      <c r="J35" s="84">
        <v>6</v>
      </c>
      <c r="K35" s="84">
        <v>6</v>
      </c>
      <c r="L35" s="84">
        <v>21134</v>
      </c>
      <c r="M35" s="84">
        <v>14620</v>
      </c>
      <c r="N35" s="84">
        <v>1488</v>
      </c>
      <c r="O35" s="84">
        <v>1142</v>
      </c>
    </row>
    <row r="36" spans="1:15" s="95" customFormat="1" ht="20.100000000000001" customHeight="1" x14ac:dyDescent="0.15">
      <c r="A36" s="77" t="s">
        <v>34</v>
      </c>
      <c r="B36" s="84">
        <v>185</v>
      </c>
      <c r="C36" s="84">
        <v>118</v>
      </c>
      <c r="D36" s="84">
        <v>27142</v>
      </c>
      <c r="E36" s="84">
        <v>24244</v>
      </c>
      <c r="F36" s="84">
        <v>1126</v>
      </c>
      <c r="G36" s="84">
        <v>837</v>
      </c>
      <c r="H36" s="84"/>
      <c r="I36" s="77" t="s">
        <v>34</v>
      </c>
      <c r="J36" s="84">
        <v>6</v>
      </c>
      <c r="K36" s="84">
        <v>6</v>
      </c>
      <c r="L36" s="84">
        <v>30257</v>
      </c>
      <c r="M36" s="84">
        <v>22140</v>
      </c>
      <c r="N36" s="84">
        <v>1515</v>
      </c>
      <c r="O36" s="84">
        <v>1179</v>
      </c>
    </row>
    <row r="37" spans="1:15" s="97" customFormat="1" ht="20.100000000000001" customHeight="1" x14ac:dyDescent="0.15">
      <c r="A37" s="73" t="s">
        <v>39</v>
      </c>
      <c r="B37" s="84">
        <v>182</v>
      </c>
      <c r="C37" s="84">
        <v>116</v>
      </c>
      <c r="D37" s="84">
        <v>27408</v>
      </c>
      <c r="E37" s="84">
        <v>25546</v>
      </c>
      <c r="F37" s="84">
        <v>1441</v>
      </c>
      <c r="G37" s="84">
        <v>1135</v>
      </c>
      <c r="H37" s="96"/>
      <c r="I37" s="73" t="s">
        <v>39</v>
      </c>
      <c r="J37" s="84">
        <v>7</v>
      </c>
      <c r="K37" s="84">
        <v>7</v>
      </c>
      <c r="L37" s="84">
        <v>35915</v>
      </c>
      <c r="M37" s="84">
        <v>1523</v>
      </c>
      <c r="N37" s="84">
        <v>1523</v>
      </c>
      <c r="O37" s="84">
        <v>1183</v>
      </c>
    </row>
    <row r="38" spans="1:15" s="97" customFormat="1" ht="20.100000000000001" customHeight="1" x14ac:dyDescent="0.15">
      <c r="A38" s="73" t="s">
        <v>40</v>
      </c>
      <c r="B38" s="84">
        <v>182</v>
      </c>
      <c r="C38" s="84">
        <v>117</v>
      </c>
      <c r="D38" s="84">
        <v>30774</v>
      </c>
      <c r="E38" s="84">
        <v>28643</v>
      </c>
      <c r="F38" s="84">
        <v>1449</v>
      </c>
      <c r="G38" s="84">
        <v>1143</v>
      </c>
      <c r="H38" s="96"/>
      <c r="I38" s="73" t="s">
        <v>40</v>
      </c>
      <c r="J38" s="84">
        <v>7</v>
      </c>
      <c r="K38" s="84">
        <v>7</v>
      </c>
      <c r="L38" s="84">
        <v>31643</v>
      </c>
      <c r="M38" s="84">
        <v>1574</v>
      </c>
      <c r="N38" s="84">
        <v>1574</v>
      </c>
      <c r="O38" s="84">
        <v>1341</v>
      </c>
    </row>
    <row r="39" spans="1:15" s="97" customFormat="1" ht="20.100000000000001" customHeight="1" x14ac:dyDescent="0.15">
      <c r="A39" s="73" t="s">
        <v>41</v>
      </c>
      <c r="B39" s="84">
        <v>181</v>
      </c>
      <c r="C39" s="84">
        <v>118</v>
      </c>
      <c r="D39" s="84">
        <v>30162</v>
      </c>
      <c r="E39" s="84">
        <v>27470</v>
      </c>
      <c r="F39" s="84">
        <v>1457</v>
      </c>
      <c r="G39" s="84">
        <v>1151</v>
      </c>
      <c r="H39" s="98"/>
      <c r="I39" s="73" t="s">
        <v>41</v>
      </c>
      <c r="J39" s="84">
        <v>7</v>
      </c>
      <c r="K39" s="84">
        <v>7</v>
      </c>
      <c r="L39" s="84">
        <v>36537</v>
      </c>
      <c r="M39" s="84">
        <v>1709</v>
      </c>
      <c r="N39" s="84">
        <v>1709</v>
      </c>
      <c r="O39" s="84">
        <v>1464</v>
      </c>
    </row>
    <row r="40" spans="1:15" s="97" customFormat="1" ht="20.100000000000001" customHeight="1" x14ac:dyDescent="0.15">
      <c r="A40" s="73" t="s">
        <v>42</v>
      </c>
      <c r="B40" s="84">
        <v>184</v>
      </c>
      <c r="C40" s="84">
        <v>119</v>
      </c>
      <c r="D40" s="84">
        <v>28812</v>
      </c>
      <c r="E40" s="84">
        <v>26294</v>
      </c>
      <c r="F40" s="84">
        <v>1442</v>
      </c>
      <c r="G40" s="84">
        <v>1147</v>
      </c>
      <c r="H40" s="98"/>
      <c r="I40" s="73" t="s">
        <v>42</v>
      </c>
      <c r="J40" s="84">
        <v>7</v>
      </c>
      <c r="K40" s="84">
        <v>7</v>
      </c>
      <c r="L40" s="84">
        <v>40099</v>
      </c>
      <c r="M40" s="84">
        <v>1843</v>
      </c>
      <c r="N40" s="84">
        <v>1843</v>
      </c>
      <c r="O40" s="84">
        <v>1517</v>
      </c>
    </row>
    <row r="41" spans="1:15" s="97" customFormat="1" ht="20.100000000000001" customHeight="1" x14ac:dyDescent="0.15">
      <c r="A41" s="73" t="s">
        <v>43</v>
      </c>
      <c r="B41" s="84">
        <v>187</v>
      </c>
      <c r="C41" s="84">
        <v>122</v>
      </c>
      <c r="D41" s="84">
        <v>26212</v>
      </c>
      <c r="E41" s="84">
        <v>24200</v>
      </c>
      <c r="F41" s="84">
        <v>1380</v>
      </c>
      <c r="G41" s="84">
        <v>1118</v>
      </c>
      <c r="H41" s="98"/>
      <c r="I41" s="73" t="s">
        <v>43</v>
      </c>
      <c r="J41" s="84">
        <v>7</v>
      </c>
      <c r="K41" s="84">
        <v>7</v>
      </c>
      <c r="L41" s="84">
        <v>40767</v>
      </c>
      <c r="M41" s="84">
        <v>1870</v>
      </c>
      <c r="N41" s="84">
        <v>1870</v>
      </c>
      <c r="O41" s="84">
        <v>1522</v>
      </c>
    </row>
    <row r="42" spans="1:15" s="97" customFormat="1" ht="20.100000000000001" customHeight="1" x14ac:dyDescent="0.15">
      <c r="A42" s="76" t="s">
        <v>74</v>
      </c>
      <c r="B42" s="84">
        <v>199</v>
      </c>
      <c r="C42" s="84">
        <v>134</v>
      </c>
      <c r="D42" s="84">
        <v>24551</v>
      </c>
      <c r="E42" s="84">
        <v>22571</v>
      </c>
      <c r="F42" s="84">
        <v>1398</v>
      </c>
      <c r="G42" s="84">
        <v>1131</v>
      </c>
      <c r="H42" s="98"/>
      <c r="I42" s="76" t="s">
        <v>74</v>
      </c>
      <c r="J42" s="84">
        <v>8</v>
      </c>
      <c r="K42" s="84">
        <v>8</v>
      </c>
      <c r="L42" s="84">
        <v>41797</v>
      </c>
      <c r="M42" s="84">
        <v>2082</v>
      </c>
      <c r="N42" s="84">
        <v>2082</v>
      </c>
      <c r="O42" s="84">
        <v>1663</v>
      </c>
    </row>
    <row r="43" spans="1:15" s="97" customFormat="1" ht="20.100000000000001" customHeight="1" x14ac:dyDescent="0.15">
      <c r="A43" s="73" t="s">
        <v>44</v>
      </c>
      <c r="B43" s="84">
        <v>181</v>
      </c>
      <c r="C43" s="84">
        <v>116</v>
      </c>
      <c r="D43" s="84">
        <v>24821</v>
      </c>
      <c r="E43" s="84">
        <v>22480</v>
      </c>
      <c r="F43" s="84">
        <v>1398</v>
      </c>
      <c r="G43" s="84">
        <v>1108</v>
      </c>
      <c r="H43" s="98"/>
      <c r="I43" s="73" t="s">
        <v>44</v>
      </c>
      <c r="J43" s="84">
        <v>8</v>
      </c>
      <c r="K43" s="84">
        <v>8</v>
      </c>
      <c r="L43" s="84">
        <v>39076</v>
      </c>
      <c r="M43" s="84">
        <v>2200</v>
      </c>
      <c r="N43" s="84">
        <v>2200</v>
      </c>
      <c r="O43" s="84">
        <v>1624</v>
      </c>
    </row>
    <row r="44" spans="1:15" s="97" customFormat="1" ht="20.100000000000001" customHeight="1" x14ac:dyDescent="0.15">
      <c r="A44" s="73" t="s">
        <v>120</v>
      </c>
      <c r="B44" s="84">
        <v>146</v>
      </c>
      <c r="C44" s="84">
        <v>81</v>
      </c>
      <c r="D44" s="84">
        <v>21486</v>
      </c>
      <c r="E44" s="84">
        <v>19071</v>
      </c>
      <c r="F44" s="84">
        <v>1164</v>
      </c>
      <c r="G44" s="84">
        <v>890</v>
      </c>
      <c r="H44" s="98"/>
      <c r="I44" s="73" t="s">
        <v>120</v>
      </c>
      <c r="J44" s="84">
        <v>9</v>
      </c>
      <c r="K44" s="84">
        <v>9</v>
      </c>
      <c r="L44" s="84">
        <v>53532</v>
      </c>
      <c r="M44" s="84">
        <v>2579</v>
      </c>
      <c r="N44" s="84">
        <v>2579</v>
      </c>
      <c r="O44" s="84">
        <v>1909</v>
      </c>
    </row>
    <row r="45" spans="1:15" s="97" customFormat="1" ht="20.100000000000001" customHeight="1" x14ac:dyDescent="0.15">
      <c r="A45" s="73" t="s">
        <v>46</v>
      </c>
      <c r="B45" s="84">
        <v>129</v>
      </c>
      <c r="C45" s="84">
        <v>62</v>
      </c>
      <c r="D45" s="84">
        <v>23560</v>
      </c>
      <c r="E45" s="84">
        <v>19631</v>
      </c>
      <c r="F45" s="84">
        <v>1071</v>
      </c>
      <c r="G45" s="84">
        <v>877</v>
      </c>
      <c r="H45" s="98"/>
      <c r="I45" s="73" t="s">
        <v>46</v>
      </c>
      <c r="J45" s="84">
        <v>12</v>
      </c>
      <c r="K45" s="84">
        <v>12</v>
      </c>
      <c r="L45" s="84">
        <v>49968</v>
      </c>
      <c r="M45" s="84">
        <v>2767</v>
      </c>
      <c r="N45" s="84">
        <v>2767</v>
      </c>
      <c r="O45" s="84">
        <v>1923</v>
      </c>
    </row>
    <row r="46" spans="1:15" s="97" customFormat="1" ht="20.100000000000001" customHeight="1" x14ac:dyDescent="0.15">
      <c r="A46" s="73" t="s">
        <v>47</v>
      </c>
      <c r="B46" s="84">
        <v>132</v>
      </c>
      <c r="C46" s="84">
        <v>65</v>
      </c>
      <c r="D46" s="84">
        <v>23177</v>
      </c>
      <c r="E46" s="84">
        <v>19958</v>
      </c>
      <c r="F46" s="84">
        <v>1056</v>
      </c>
      <c r="G46" s="84">
        <v>852</v>
      </c>
      <c r="H46" s="98"/>
      <c r="I46" s="73" t="s">
        <v>47</v>
      </c>
      <c r="J46" s="84">
        <v>12</v>
      </c>
      <c r="K46" s="84">
        <v>12</v>
      </c>
      <c r="L46" s="84">
        <v>44425</v>
      </c>
      <c r="M46" s="84">
        <v>2915</v>
      </c>
      <c r="N46" s="84">
        <v>2915</v>
      </c>
      <c r="O46" s="84">
        <v>2031</v>
      </c>
    </row>
    <row r="47" spans="1:15" s="97" customFormat="1" ht="20.100000000000001" customHeight="1" x14ac:dyDescent="0.15">
      <c r="A47" s="73" t="s">
        <v>48</v>
      </c>
      <c r="B47" s="84">
        <v>190</v>
      </c>
      <c r="C47" s="84">
        <v>120</v>
      </c>
      <c r="D47" s="84">
        <v>23177</v>
      </c>
      <c r="E47" s="84">
        <v>23895</v>
      </c>
      <c r="F47" s="84">
        <v>1516</v>
      </c>
      <c r="G47" s="84">
        <v>1342</v>
      </c>
      <c r="H47" s="98"/>
      <c r="I47" s="73" t="s">
        <v>48</v>
      </c>
      <c r="J47" s="84">
        <v>12</v>
      </c>
      <c r="K47" s="84">
        <v>12</v>
      </c>
      <c r="L47" s="84">
        <v>43311</v>
      </c>
      <c r="M47" s="84">
        <v>2917</v>
      </c>
      <c r="N47" s="84">
        <v>2917</v>
      </c>
      <c r="O47" s="84">
        <v>2037</v>
      </c>
    </row>
    <row r="48" spans="1:15" s="97" customFormat="1" ht="20.100000000000001" customHeight="1" x14ac:dyDescent="0.15">
      <c r="A48" s="73" t="s">
        <v>49</v>
      </c>
      <c r="B48" s="84">
        <v>192</v>
      </c>
      <c r="C48" s="84">
        <v>120</v>
      </c>
      <c r="D48" s="84">
        <v>28796</v>
      </c>
      <c r="E48" s="84">
        <v>25040</v>
      </c>
      <c r="F48" s="84">
        <v>1518</v>
      </c>
      <c r="G48" s="84">
        <v>1292</v>
      </c>
      <c r="H48" s="98"/>
      <c r="I48" s="73" t="s">
        <v>49</v>
      </c>
      <c r="J48" s="84">
        <v>12</v>
      </c>
      <c r="K48" s="84">
        <v>12</v>
      </c>
      <c r="L48" s="84">
        <v>44425</v>
      </c>
      <c r="M48" s="84">
        <v>2915</v>
      </c>
      <c r="N48" s="84">
        <v>2915</v>
      </c>
      <c r="O48" s="84">
        <v>2031</v>
      </c>
    </row>
    <row r="49" spans="1:39" s="97" customFormat="1" ht="20.100000000000001" customHeight="1" x14ac:dyDescent="0.15">
      <c r="A49" s="73" t="s">
        <v>50</v>
      </c>
      <c r="B49" s="84">
        <v>192</v>
      </c>
      <c r="C49" s="84">
        <v>120</v>
      </c>
      <c r="D49" s="84">
        <v>29567</v>
      </c>
      <c r="E49" s="84">
        <v>25729</v>
      </c>
      <c r="F49" s="84">
        <v>1516</v>
      </c>
      <c r="G49" s="84">
        <v>1290</v>
      </c>
      <c r="H49" s="98"/>
      <c r="I49" s="73" t="s">
        <v>50</v>
      </c>
      <c r="J49" s="84">
        <v>12</v>
      </c>
      <c r="K49" s="84">
        <v>12</v>
      </c>
      <c r="L49" s="84">
        <v>44425</v>
      </c>
      <c r="M49" s="84">
        <v>2916</v>
      </c>
      <c r="N49" s="84">
        <v>2916</v>
      </c>
      <c r="O49" s="84">
        <v>2032</v>
      </c>
    </row>
    <row r="50" spans="1:39" s="97" customFormat="1" ht="20.100000000000001" customHeight="1" x14ac:dyDescent="0.15">
      <c r="A50" s="73" t="s">
        <v>51</v>
      </c>
      <c r="B50" s="84">
        <v>192</v>
      </c>
      <c r="C50" s="84">
        <v>120</v>
      </c>
      <c r="D50" s="84">
        <v>29567</v>
      </c>
      <c r="E50" s="84">
        <v>25729</v>
      </c>
      <c r="F50" s="84">
        <v>1304</v>
      </c>
      <c r="G50" s="84">
        <v>1039</v>
      </c>
      <c r="H50" s="98"/>
      <c r="I50" s="73" t="s">
        <v>51</v>
      </c>
      <c r="J50" s="84">
        <v>13</v>
      </c>
      <c r="K50" s="84">
        <v>13</v>
      </c>
      <c r="L50" s="84">
        <v>44425</v>
      </c>
      <c r="M50" s="84">
        <v>3185</v>
      </c>
      <c r="N50" s="84">
        <v>3185</v>
      </c>
      <c r="O50" s="84">
        <v>2143</v>
      </c>
    </row>
    <row r="51" spans="1:39" s="97" customFormat="1" ht="20.100000000000001" customHeight="1" x14ac:dyDescent="0.15">
      <c r="A51" s="73" t="s">
        <v>52</v>
      </c>
      <c r="B51" s="84">
        <v>192</v>
      </c>
      <c r="C51" s="84">
        <v>120</v>
      </c>
      <c r="D51" s="84">
        <v>30286</v>
      </c>
      <c r="E51" s="84">
        <v>26329</v>
      </c>
      <c r="F51" s="84">
        <v>1282</v>
      </c>
      <c r="G51" s="84">
        <v>1022</v>
      </c>
      <c r="H51" s="98"/>
      <c r="I51" s="73" t="s">
        <v>52</v>
      </c>
      <c r="J51" s="84">
        <v>13</v>
      </c>
      <c r="K51" s="84">
        <v>13</v>
      </c>
      <c r="L51" s="84">
        <v>55586</v>
      </c>
      <c r="M51" s="84">
        <v>3368</v>
      </c>
      <c r="N51" s="84">
        <v>3368</v>
      </c>
      <c r="O51" s="84">
        <v>2299</v>
      </c>
    </row>
    <row r="52" spans="1:39" s="97" customFormat="1" ht="20.100000000000001" customHeight="1" x14ac:dyDescent="0.15">
      <c r="A52" s="73" t="s">
        <v>53</v>
      </c>
      <c r="B52" s="84">
        <v>197</v>
      </c>
      <c r="C52" s="84">
        <v>119</v>
      </c>
      <c r="D52" s="84">
        <v>27837</v>
      </c>
      <c r="E52" s="84">
        <v>24649</v>
      </c>
      <c r="F52" s="84">
        <v>1730</v>
      </c>
      <c r="G52" s="84">
        <v>1348</v>
      </c>
      <c r="H52" s="98"/>
      <c r="I52" s="73" t="s">
        <v>53</v>
      </c>
      <c r="J52" s="84">
        <v>23</v>
      </c>
      <c r="K52" s="84">
        <v>23</v>
      </c>
      <c r="L52" s="84">
        <v>36873</v>
      </c>
      <c r="M52" s="84">
        <v>3437</v>
      </c>
      <c r="N52" s="84">
        <v>3437</v>
      </c>
      <c r="O52" s="84">
        <v>2076</v>
      </c>
    </row>
    <row r="53" spans="1:39" s="97" customFormat="1" ht="20.100000000000001" customHeight="1" x14ac:dyDescent="0.15">
      <c r="A53" s="73" t="s">
        <v>54</v>
      </c>
      <c r="B53" s="84">
        <v>195</v>
      </c>
      <c r="C53" s="84">
        <v>117</v>
      </c>
      <c r="D53" s="84">
        <v>26825</v>
      </c>
      <c r="E53" s="84">
        <v>23073</v>
      </c>
      <c r="F53" s="84">
        <v>1585</v>
      </c>
      <c r="G53" s="84">
        <v>1241</v>
      </c>
      <c r="H53" s="98"/>
      <c r="I53" s="73" t="s">
        <v>54</v>
      </c>
      <c r="J53" s="84">
        <v>24</v>
      </c>
      <c r="K53" s="84">
        <v>24</v>
      </c>
      <c r="L53" s="84">
        <v>49418</v>
      </c>
      <c r="M53" s="84">
        <v>3209</v>
      </c>
      <c r="N53" s="84">
        <v>3209</v>
      </c>
      <c r="O53" s="84">
        <v>2334</v>
      </c>
    </row>
    <row r="54" spans="1:39" s="97" customFormat="1" ht="20.100000000000001" customHeight="1" x14ac:dyDescent="0.15">
      <c r="A54" s="73" t="s">
        <v>55</v>
      </c>
      <c r="B54" s="84">
        <v>237</v>
      </c>
      <c r="C54" s="84">
        <v>143</v>
      </c>
      <c r="D54" s="84">
        <v>33621</v>
      </c>
      <c r="E54" s="84">
        <v>28907</v>
      </c>
      <c r="F54" s="84">
        <v>2308</v>
      </c>
      <c r="G54" s="84">
        <v>1744</v>
      </c>
      <c r="H54" s="98"/>
      <c r="I54" s="73" t="s">
        <v>55</v>
      </c>
      <c r="J54" s="84">
        <v>44</v>
      </c>
      <c r="K54" s="84">
        <v>42</v>
      </c>
      <c r="L54" s="84">
        <v>134754</v>
      </c>
      <c r="M54" s="84">
        <v>9525</v>
      </c>
      <c r="N54" s="84">
        <v>9525</v>
      </c>
      <c r="O54" s="84">
        <v>5882</v>
      </c>
    </row>
    <row r="55" spans="1:39" s="97" customFormat="1" ht="20.100000000000001" customHeight="1" x14ac:dyDescent="0.15">
      <c r="A55" s="73" t="s">
        <v>56</v>
      </c>
      <c r="B55" s="84">
        <v>237</v>
      </c>
      <c r="C55" s="84">
        <v>143</v>
      </c>
      <c r="D55" s="84">
        <v>39006</v>
      </c>
      <c r="E55" s="84">
        <v>34636</v>
      </c>
      <c r="F55" s="84">
        <v>2301</v>
      </c>
      <c r="G55" s="84">
        <v>1756</v>
      </c>
      <c r="H55" s="98"/>
      <c r="I55" s="73" t="s">
        <v>56</v>
      </c>
      <c r="J55" s="84">
        <v>48</v>
      </c>
      <c r="K55" s="84">
        <v>46</v>
      </c>
      <c r="L55" s="84">
        <v>165170</v>
      </c>
      <c r="M55" s="84">
        <v>9376</v>
      </c>
      <c r="N55" s="84">
        <v>9376</v>
      </c>
      <c r="O55" s="84">
        <v>6038</v>
      </c>
    </row>
    <row r="56" spans="1:39" s="97" customFormat="1" ht="20.100000000000001" customHeight="1" x14ac:dyDescent="0.15">
      <c r="A56" s="73" t="s">
        <v>57</v>
      </c>
      <c r="B56" s="84">
        <v>249</v>
      </c>
      <c r="C56" s="84">
        <v>143</v>
      </c>
      <c r="D56" s="84">
        <v>42262</v>
      </c>
      <c r="E56" s="84">
        <v>38458</v>
      </c>
      <c r="F56" s="84">
        <v>2161</v>
      </c>
      <c r="G56" s="84">
        <v>1659</v>
      </c>
      <c r="H56" s="98"/>
      <c r="I56" s="73" t="s">
        <v>57</v>
      </c>
      <c r="J56" s="84">
        <v>49</v>
      </c>
      <c r="K56" s="84">
        <v>47</v>
      </c>
      <c r="L56" s="84">
        <v>134754</v>
      </c>
      <c r="M56" s="84">
        <v>9939</v>
      </c>
      <c r="N56" s="84">
        <v>9939</v>
      </c>
      <c r="O56" s="84">
        <v>6579</v>
      </c>
    </row>
    <row r="57" spans="1:39" s="97" customFormat="1" ht="20.100000000000001" customHeight="1" x14ac:dyDescent="0.15">
      <c r="A57" s="73" t="s">
        <v>58</v>
      </c>
      <c r="B57" s="84">
        <v>251</v>
      </c>
      <c r="C57" s="84">
        <v>143</v>
      </c>
      <c r="D57" s="84">
        <v>33708</v>
      </c>
      <c r="E57" s="84">
        <v>30156</v>
      </c>
      <c r="F57" s="84">
        <v>1290</v>
      </c>
      <c r="G57" s="84">
        <v>1019</v>
      </c>
      <c r="H57" s="98"/>
      <c r="I57" s="73" t="s">
        <v>58</v>
      </c>
      <c r="J57" s="84">
        <v>55</v>
      </c>
      <c r="K57" s="84">
        <v>53</v>
      </c>
      <c r="L57" s="84">
        <v>175051</v>
      </c>
      <c r="M57" s="84">
        <v>16856</v>
      </c>
      <c r="N57" s="84">
        <v>16856</v>
      </c>
      <c r="O57" s="84">
        <v>12156</v>
      </c>
    </row>
    <row r="58" spans="1:39" s="97" customFormat="1" ht="20.100000000000001" customHeight="1" x14ac:dyDescent="0.15">
      <c r="A58" s="73" t="s">
        <v>59</v>
      </c>
      <c r="B58" s="84">
        <v>252</v>
      </c>
      <c r="C58" s="84">
        <v>144</v>
      </c>
      <c r="D58" s="84">
        <v>42108</v>
      </c>
      <c r="E58" s="84">
        <v>38592</v>
      </c>
      <c r="F58" s="84">
        <v>1288</v>
      </c>
      <c r="G58" s="84">
        <v>1011</v>
      </c>
      <c r="H58" s="98"/>
      <c r="I58" s="73" t="s">
        <v>59</v>
      </c>
      <c r="J58" s="84">
        <v>55</v>
      </c>
      <c r="K58" s="84">
        <v>53</v>
      </c>
      <c r="L58" s="84">
        <v>181409</v>
      </c>
      <c r="M58" s="84">
        <v>17306</v>
      </c>
      <c r="N58" s="84">
        <v>17306</v>
      </c>
      <c r="O58" s="84">
        <v>12453</v>
      </c>
      <c r="AM58" s="97" t="s">
        <v>0</v>
      </c>
    </row>
    <row r="59" spans="1:39" s="97" customFormat="1" ht="20.100000000000001" customHeight="1" x14ac:dyDescent="0.15">
      <c r="A59" s="73" t="s">
        <v>60</v>
      </c>
      <c r="B59" s="84">
        <v>253</v>
      </c>
      <c r="C59" s="84">
        <v>144</v>
      </c>
      <c r="D59" s="84">
        <v>41224</v>
      </c>
      <c r="E59" s="84">
        <v>37453</v>
      </c>
      <c r="F59" s="84">
        <v>1236</v>
      </c>
      <c r="G59" s="84">
        <v>961</v>
      </c>
      <c r="H59" s="98"/>
      <c r="I59" s="73" t="s">
        <v>60</v>
      </c>
      <c r="J59" s="84">
        <v>55</v>
      </c>
      <c r="K59" s="84">
        <v>53</v>
      </c>
      <c r="L59" s="84">
        <v>232156</v>
      </c>
      <c r="M59" s="84">
        <v>13154</v>
      </c>
      <c r="N59" s="84">
        <v>13154</v>
      </c>
      <c r="O59" s="84">
        <v>8305</v>
      </c>
    </row>
    <row r="60" spans="1:39" s="97" customFormat="1" ht="20.100000000000001" customHeight="1" x14ac:dyDescent="0.15">
      <c r="A60" s="77" t="s">
        <v>61</v>
      </c>
      <c r="B60" s="84">
        <v>244</v>
      </c>
      <c r="C60" s="84">
        <v>141</v>
      </c>
      <c r="D60" s="84">
        <v>39626</v>
      </c>
      <c r="E60" s="84">
        <v>35355</v>
      </c>
      <c r="F60" s="84">
        <v>1214</v>
      </c>
      <c r="G60" s="84">
        <v>968</v>
      </c>
      <c r="H60" s="96"/>
      <c r="I60" s="77" t="s">
        <v>61</v>
      </c>
      <c r="J60" s="84">
        <v>58</v>
      </c>
      <c r="K60" s="84">
        <v>56</v>
      </c>
      <c r="L60" s="84">
        <v>248689</v>
      </c>
      <c r="M60" s="84">
        <v>12829</v>
      </c>
      <c r="N60" s="84">
        <v>12829</v>
      </c>
      <c r="O60" s="84">
        <v>8033</v>
      </c>
    </row>
    <row r="61" spans="1:39" s="97" customFormat="1" ht="20.100000000000001" customHeight="1" x14ac:dyDescent="0.15">
      <c r="A61" s="78" t="s">
        <v>112</v>
      </c>
      <c r="B61" s="84">
        <v>244</v>
      </c>
      <c r="C61" s="84">
        <v>142</v>
      </c>
      <c r="D61" s="84">
        <v>42977</v>
      </c>
      <c r="E61" s="84">
        <v>38678</v>
      </c>
      <c r="F61" s="84">
        <v>1205</v>
      </c>
      <c r="G61" s="84">
        <v>964</v>
      </c>
      <c r="H61" s="96"/>
      <c r="I61" s="78" t="s">
        <v>112</v>
      </c>
      <c r="J61" s="84">
        <v>60</v>
      </c>
      <c r="K61" s="84">
        <v>58</v>
      </c>
      <c r="L61" s="84">
        <v>250397</v>
      </c>
      <c r="M61" s="84">
        <v>12923</v>
      </c>
      <c r="N61" s="84">
        <v>12923</v>
      </c>
      <c r="O61" s="84">
        <v>7881</v>
      </c>
    </row>
    <row r="62" spans="1:39" s="8" customFormat="1" ht="18" customHeight="1" x14ac:dyDescent="0.3">
      <c r="A62" s="26"/>
      <c r="B62" s="47"/>
      <c r="C62" s="47"/>
      <c r="D62" s="47"/>
      <c r="E62" s="47"/>
      <c r="F62" s="47"/>
      <c r="G62" s="47"/>
      <c r="H62" s="47"/>
      <c r="I62" s="59"/>
      <c r="J62" s="47"/>
      <c r="K62" s="47"/>
      <c r="L62" s="47"/>
      <c r="M62" s="47"/>
      <c r="N62" s="47"/>
      <c r="O62" s="47"/>
    </row>
    <row r="63" spans="1:39" ht="20.100000000000001" customHeight="1" x14ac:dyDescent="0.25">
      <c r="A63" s="6"/>
      <c r="B63" s="6"/>
      <c r="C63" s="6"/>
      <c r="D63" s="6"/>
      <c r="E63" s="6"/>
      <c r="F63" s="6"/>
      <c r="G63" s="7" t="s">
        <v>93</v>
      </c>
      <c r="H63" s="33"/>
      <c r="I63" s="42" t="s">
        <v>77</v>
      </c>
      <c r="J63" s="6"/>
      <c r="K63" s="6"/>
      <c r="P63" s="2"/>
    </row>
    <row r="64" spans="1:39" ht="20.100000000000001" customHeight="1" x14ac:dyDescent="0.25">
      <c r="A64" s="27" t="s">
        <v>119</v>
      </c>
      <c r="B64" s="6"/>
      <c r="C64" s="6"/>
      <c r="D64" s="6"/>
      <c r="E64" s="6"/>
      <c r="F64" s="6"/>
      <c r="G64" s="6"/>
      <c r="H64" s="33"/>
      <c r="I64" s="27"/>
      <c r="J64" s="6"/>
      <c r="K64" s="6"/>
      <c r="P64" s="2"/>
    </row>
    <row r="65" spans="1:18" ht="20.100000000000001" customHeight="1" x14ac:dyDescent="0.25">
      <c r="A65" s="32" t="s">
        <v>76</v>
      </c>
      <c r="B65" s="6"/>
      <c r="C65" s="6"/>
      <c r="D65" s="6"/>
      <c r="E65" s="6"/>
      <c r="F65" s="6"/>
      <c r="G65" s="6"/>
      <c r="H65" s="33"/>
      <c r="J65" s="6"/>
      <c r="K65" s="2"/>
      <c r="P65" s="2"/>
    </row>
    <row r="66" spans="1:18" ht="20.100000000000001" customHeight="1" x14ac:dyDescent="0.25">
      <c r="A66" s="27"/>
      <c r="B66" s="6"/>
      <c r="C66" s="6"/>
      <c r="D66" s="6"/>
      <c r="E66" s="6"/>
      <c r="F66" s="6"/>
      <c r="G66" s="6"/>
      <c r="H66" s="33"/>
      <c r="J66" s="6"/>
      <c r="K66" s="2"/>
      <c r="P66" s="2"/>
    </row>
    <row r="67" spans="1:18" ht="20.100000000000001" customHeight="1" x14ac:dyDescent="0.25">
      <c r="A67" s="116"/>
      <c r="B67" s="116"/>
      <c r="C67" s="116"/>
      <c r="D67" s="116"/>
      <c r="E67" s="116"/>
      <c r="F67" s="116"/>
      <c r="G67" s="116"/>
      <c r="H67" s="33"/>
      <c r="J67" s="6"/>
      <c r="K67" s="2"/>
      <c r="L67" s="7"/>
      <c r="M67" s="13" t="s">
        <v>115</v>
      </c>
      <c r="N67" s="6" t="s">
        <v>116</v>
      </c>
      <c r="P67" s="40"/>
      <c r="Q67" s="40"/>
      <c r="R67" s="40"/>
    </row>
    <row r="68" spans="1:18" ht="20.100000000000001" customHeight="1" x14ac:dyDescent="0.25">
      <c r="A68" s="32"/>
      <c r="B68" s="38"/>
      <c r="C68" s="38"/>
      <c r="D68" s="38"/>
      <c r="E68" s="38"/>
      <c r="F68" s="38"/>
      <c r="G68" s="39"/>
      <c r="H68" s="33"/>
      <c r="J68" s="6"/>
      <c r="K68" s="2"/>
      <c r="L68" s="6"/>
      <c r="M68" s="13" t="s">
        <v>117</v>
      </c>
      <c r="N68" s="6" t="s">
        <v>118</v>
      </c>
      <c r="P68" s="41"/>
      <c r="Q68" s="41"/>
      <c r="R68" s="41"/>
    </row>
    <row r="69" spans="1:18" ht="20.100000000000001" customHeight="1" x14ac:dyDescent="0.25">
      <c r="A69" s="25"/>
      <c r="B69" s="2"/>
      <c r="C69" s="2"/>
      <c r="D69" s="2"/>
      <c r="E69" s="2"/>
      <c r="F69" s="2"/>
      <c r="G69" s="6"/>
      <c r="H69" s="33"/>
      <c r="J69" s="6"/>
      <c r="K69" s="2"/>
      <c r="L69" s="6"/>
      <c r="M69" s="29"/>
      <c r="N69" s="6"/>
      <c r="P69" s="41"/>
      <c r="Q69" s="41"/>
      <c r="R69" s="41"/>
    </row>
    <row r="70" spans="1:18" ht="20.100000000000001" customHeight="1" x14ac:dyDescent="0.25">
      <c r="A70" s="6"/>
      <c r="B70" s="2"/>
      <c r="C70" s="2"/>
      <c r="D70" s="2"/>
      <c r="E70" s="2"/>
      <c r="F70" s="2"/>
      <c r="G70" s="2"/>
      <c r="H70" s="20"/>
      <c r="I70" s="101"/>
      <c r="J70" s="2"/>
      <c r="K70" s="2"/>
      <c r="L70" s="2"/>
      <c r="M70" s="2"/>
      <c r="N70" s="2"/>
    </row>
    <row r="71" spans="1:18" ht="20.100000000000001" customHeight="1" x14ac:dyDescent="0.3">
      <c r="A71" s="113">
        <v>231</v>
      </c>
      <c r="B71" s="113"/>
      <c r="C71" s="113"/>
      <c r="D71" s="113"/>
      <c r="E71" s="113"/>
      <c r="F71" s="113"/>
      <c r="G71" s="113"/>
      <c r="H71" s="36"/>
      <c r="I71" s="113">
        <v>232</v>
      </c>
      <c r="J71" s="113"/>
      <c r="K71" s="113"/>
      <c r="L71" s="113"/>
      <c r="M71" s="113"/>
      <c r="N71" s="113"/>
      <c r="O71" s="113"/>
    </row>
    <row r="72" spans="1:18" ht="15.75" x14ac:dyDescent="0.25">
      <c r="O72" s="6"/>
      <c r="Q72" s="6"/>
      <c r="R72" s="6"/>
    </row>
    <row r="76" spans="1:18" x14ac:dyDescent="0.2">
      <c r="A76" s="3"/>
    </row>
    <row r="77" spans="1:18" x14ac:dyDescent="0.2">
      <c r="A77" s="3"/>
    </row>
    <row r="78" spans="1:18" x14ac:dyDescent="0.2">
      <c r="A78" s="3"/>
    </row>
    <row r="79" spans="1:18" x14ac:dyDescent="0.2">
      <c r="A79" s="3"/>
    </row>
  </sheetData>
  <mergeCells count="17">
    <mergeCell ref="A3:G3"/>
    <mergeCell ref="I3:O3"/>
    <mergeCell ref="A4:G4"/>
    <mergeCell ref="I4:O4"/>
    <mergeCell ref="A7:A8"/>
    <mergeCell ref="B7:C7"/>
    <mergeCell ref="D7:E7"/>
    <mergeCell ref="F7:G7"/>
    <mergeCell ref="I7:I8"/>
    <mergeCell ref="J7:K7"/>
    <mergeCell ref="L7:M7"/>
    <mergeCell ref="N7:O7"/>
    <mergeCell ref="A71:G71"/>
    <mergeCell ref="I71:O71"/>
    <mergeCell ref="A67:G67"/>
    <mergeCell ref="I10:O10"/>
    <mergeCell ref="A10:G10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24</vt:i4>
      </vt:variant>
    </vt:vector>
  </HeadingPairs>
  <TitlesOfParts>
    <vt:vector size="30" baseType="lpstr">
      <vt:lpstr>title</vt:lpstr>
      <vt:lpstr>10.01</vt:lpstr>
      <vt:lpstr>10.02</vt:lpstr>
      <vt:lpstr>10.03</vt:lpstr>
      <vt:lpstr>10.04 a &amp; b</vt:lpstr>
      <vt:lpstr>10.05 a &amp; b</vt:lpstr>
      <vt:lpstr>'10.01'!\L</vt:lpstr>
      <vt:lpstr>'10.02'!\L</vt:lpstr>
      <vt:lpstr>'10.03'!\L</vt:lpstr>
      <vt:lpstr>title!\L</vt:lpstr>
      <vt:lpstr>'10.01'!\M</vt:lpstr>
      <vt:lpstr>'10.02'!\M</vt:lpstr>
      <vt:lpstr>'10.03'!\M</vt:lpstr>
      <vt:lpstr>title!\M</vt:lpstr>
      <vt:lpstr>'10.01'!\Z</vt:lpstr>
      <vt:lpstr>'10.02'!\Z</vt:lpstr>
      <vt:lpstr>'10.03'!\Z</vt:lpstr>
      <vt:lpstr>title!\Z</vt:lpstr>
      <vt:lpstr>'10.01'!Print_Area</vt:lpstr>
      <vt:lpstr>'10.02'!Print_Area</vt:lpstr>
      <vt:lpstr>'10.03'!Print_Area</vt:lpstr>
      <vt:lpstr>'10.04 a &amp; b'!Print_Area</vt:lpstr>
      <vt:lpstr>'10.05 a &amp; b'!Print_Area</vt:lpstr>
      <vt:lpstr>title!Print_Area</vt:lpstr>
      <vt:lpstr>'10.01'!Print_Area_MI</vt:lpstr>
      <vt:lpstr>'10.02'!Print_Area_MI</vt:lpstr>
      <vt:lpstr>'10.03'!Print_Area_MI</vt:lpstr>
      <vt:lpstr>'10.04 a &amp; b'!Print_Area_MI</vt:lpstr>
      <vt:lpstr>'10.05 a &amp; b'!Print_Area_MI</vt:lpstr>
      <vt:lpstr>title!Print_Area_MI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QUDDUS</dc:creator>
  <cp:lastModifiedBy>Windows User</cp:lastModifiedBy>
  <cp:lastPrinted>2022-11-06T19:46:12Z</cp:lastPrinted>
  <dcterms:created xsi:type="dcterms:W3CDTF">2021-10-27T08:42:06Z</dcterms:created>
  <dcterms:modified xsi:type="dcterms:W3CDTF">2022-11-06T19:46:18Z</dcterms:modified>
</cp:coreProperties>
</file>