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USTAFA\Dropbox\50-year\Sarfaraz\50 Year -Safaraz  Excel\3. Agriculture\"/>
    </mc:Choice>
  </mc:AlternateContent>
  <bookViews>
    <workbookView xWindow="0" yWindow="0" windowWidth="24000" windowHeight="9105" tabRatio="920"/>
  </bookViews>
  <sheets>
    <sheet name="Title" sheetId="25" r:id="rId1"/>
    <sheet name="3.01" sheetId="1" r:id="rId2"/>
    <sheet name="3.02" sheetId="2" r:id="rId3"/>
    <sheet name="IRR 3.03 a" sheetId="4" r:id="rId4"/>
    <sheet name="IRR 3.03 b" sheetId="5" r:id="rId5"/>
    <sheet name="IRR 3.03 c" sheetId="6" r:id="rId6"/>
    <sheet name="3.04" sheetId="7" r:id="rId7"/>
    <sheet name="Fert 3.05" sheetId="9" r:id="rId8"/>
    <sheet name="pest 3.06" sheetId="10" r:id="rId9"/>
    <sheet name="3.07 Distr" sheetId="11" r:id="rId10"/>
    <sheet name="3.08 a farm" sheetId="12" r:id="rId11"/>
    <sheet name="3.08 B farm" sheetId="24" r:id="rId12"/>
    <sheet name="IN 3.09 a &amp; b" sheetId="14" r:id="rId13"/>
    <sheet name="MC 3.10-A&amp;B" sheetId="15" r:id="rId14"/>
    <sheet name="MC 3.10-C&amp;D)" sheetId="16" r:id="rId15"/>
    <sheet name="MC 3.11- A&amp;B" sheetId="17" r:id="rId16"/>
    <sheet name="MC 3.12 - A&amp;B" sheetId="18" r:id="rId17"/>
    <sheet name="MC 3.13" sheetId="19" r:id="rId18"/>
    <sheet name="fruits 3.14 - A&amp;B" sheetId="20" r:id="rId19"/>
    <sheet name="crops 3.15 A&amp;B" sheetId="21" r:id="rId20"/>
    <sheet name="DL 3.16 A&amp;B" sheetId="22" r:id="rId21"/>
    <sheet name="PL 3.17" sheetId="23" r:id="rId22"/>
  </sheets>
  <externalReferences>
    <externalReference r:id="rId23"/>
  </externalReferences>
  <definedNames>
    <definedName name="\2">'DL 3.16 A&amp;B'!$IE$8137</definedName>
    <definedName name="\4">'DL 3.16 A&amp;B'!$IE$8136</definedName>
    <definedName name="\D" localSheetId="6">#REF!</definedName>
    <definedName name="\D" localSheetId="9">#REF!</definedName>
    <definedName name="\D" localSheetId="10">#REF!</definedName>
    <definedName name="\D" localSheetId="11">#REF!</definedName>
    <definedName name="\D" localSheetId="19">#REF!</definedName>
    <definedName name="\D" localSheetId="20">#REF!</definedName>
    <definedName name="\D" localSheetId="7">#REF!</definedName>
    <definedName name="\D" localSheetId="18">#REF!</definedName>
    <definedName name="\D" localSheetId="12">#REF!</definedName>
    <definedName name="\D" localSheetId="13">#REF!</definedName>
    <definedName name="\D" localSheetId="14">#REF!</definedName>
    <definedName name="\D" localSheetId="15">#REF!</definedName>
    <definedName name="\D" localSheetId="16">'MC 3.12 - A&amp;B'!$II$8145</definedName>
    <definedName name="\D" localSheetId="17">#REF!</definedName>
    <definedName name="\D" localSheetId="8">#REF!</definedName>
    <definedName name="\D" localSheetId="21">#REF!</definedName>
    <definedName name="\D" localSheetId="0">#REF!</definedName>
    <definedName name="\D">#REF!</definedName>
    <definedName name="\F">'MC 3.11- A&amp;B'!$G$11:$IW$8139</definedName>
    <definedName name="\G">'MC 3.11- A&amp;B'!$IK$8139</definedName>
    <definedName name="\I">'DL 3.16 A&amp;B'!$A$6:$IE$8136</definedName>
    <definedName name="\J">'DL 3.16 A&amp;B'!$A$10:$A$21</definedName>
    <definedName name="\K" localSheetId="6">'[1]IRR 3.03 a'!#REF!</definedName>
    <definedName name="\K" localSheetId="9">'[1]IRR 3.03 a'!#REF!</definedName>
    <definedName name="\K" localSheetId="10">'[1]IRR 3.03 a'!#REF!</definedName>
    <definedName name="\K" localSheetId="11">'[1]IRR 3.03 a'!#REF!</definedName>
    <definedName name="\K" localSheetId="19">'crops 3.15 A&amp;B'!#REF!</definedName>
    <definedName name="\K" localSheetId="20">'[1]IRR 3.03 a'!#REF!</definedName>
    <definedName name="\K" localSheetId="7">'[1]IRR 3.03 a'!#REF!</definedName>
    <definedName name="\K" localSheetId="18">'[1]IRR 3.03 a'!#REF!</definedName>
    <definedName name="\K" localSheetId="12">'[1]IRR 3.03 a'!#REF!</definedName>
    <definedName name="\K" localSheetId="4">'IRR 3.03 b'!#REF!</definedName>
    <definedName name="\K" localSheetId="5">'IRR 3.03 c'!#REF!</definedName>
    <definedName name="\K" localSheetId="13">'[1]IRR 3.03 a'!#REF!</definedName>
    <definedName name="\K" localSheetId="14">'[1]IRR 3.03 a'!#REF!</definedName>
    <definedName name="\K" localSheetId="15">'[1]IRR 3.03 a'!#REF!</definedName>
    <definedName name="\K" localSheetId="16">'MC 3.12 - A&amp;B'!$Y$59</definedName>
    <definedName name="\K" localSheetId="17">'[1]IRR 3.03 a'!#REF!</definedName>
    <definedName name="\K" localSheetId="8">'[1]IRR 3.03 a'!#REF!</definedName>
    <definedName name="\K" localSheetId="21">'[1]IRR 3.03 a'!#REF!</definedName>
    <definedName name="\K" localSheetId="0">'IRR 3.03 a'!#REF!</definedName>
    <definedName name="\K">'IRR 3.03 a'!#REF!</definedName>
    <definedName name="\L" localSheetId="6">'[1]IRR 3.03 a'!#REF!</definedName>
    <definedName name="\L" localSheetId="9">'[1]IRR 3.03 a'!#REF!</definedName>
    <definedName name="\L" localSheetId="10">'3.08 a farm'!#REF!</definedName>
    <definedName name="\L" localSheetId="11">'3.08 B farm'!#REF!</definedName>
    <definedName name="\L" localSheetId="19">'crops 3.15 A&amp;B'!#REF!</definedName>
    <definedName name="\L" localSheetId="20">'[1]IRR 3.03 a'!#REF!</definedName>
    <definedName name="\L" localSheetId="7">'[1]IRR 3.03 a'!#REF!</definedName>
    <definedName name="\L" localSheetId="18">'[1]IRR 3.03 a'!#REF!</definedName>
    <definedName name="\L" localSheetId="12">'[1]IRR 3.03 a'!#REF!</definedName>
    <definedName name="\L" localSheetId="4">'IRR 3.03 b'!#REF!</definedName>
    <definedName name="\L" localSheetId="5">'IRR 3.03 c'!#REF!</definedName>
    <definedName name="\L" localSheetId="13">'[1]IRR 3.03 a'!#REF!</definedName>
    <definedName name="\L" localSheetId="14">'[1]IRR 3.03 a'!#REF!</definedName>
    <definedName name="\L" localSheetId="15">'[1]IRR 3.03 a'!#REF!</definedName>
    <definedName name="\L" localSheetId="16">'MC 3.12 - A&amp;B'!#REF!</definedName>
    <definedName name="\L" localSheetId="17">'[1]IRR 3.03 a'!#REF!</definedName>
    <definedName name="\L" localSheetId="8">'[1]IRR 3.03 a'!#REF!</definedName>
    <definedName name="\L" localSheetId="21">'[1]IRR 3.03 a'!#REF!</definedName>
    <definedName name="\L" localSheetId="0">'IRR 3.03 a'!#REF!</definedName>
    <definedName name="\L">'IRR 3.03 a'!#REF!</definedName>
    <definedName name="\M" localSheetId="6">'3.04'!$A$8165:$A$8168</definedName>
    <definedName name="\M" localSheetId="19">'crops 3.15 A&amp;B'!$A$8023:$A$8026</definedName>
    <definedName name="\M" localSheetId="12">'IN 3.09 a &amp; b'!$A$8169:$A$8172</definedName>
    <definedName name="\M" localSheetId="4">'IRR 3.03 b'!#REF!</definedName>
    <definedName name="\M" localSheetId="5">'IRR 3.03 c'!#REF!</definedName>
    <definedName name="\M" localSheetId="16">'MC 3.12 - A&amp;B'!$A$8147:$A$8150</definedName>
    <definedName name="\M" localSheetId="0">Title!$A$8151:$A$8154</definedName>
    <definedName name="\M">'3.01'!$A$8162:$A$8165</definedName>
    <definedName name="\P" localSheetId="6">'[1]Fert 3.05'!#REF!</definedName>
    <definedName name="\P" localSheetId="9">'[1]Fert 3.05'!#REF!</definedName>
    <definedName name="\P" localSheetId="10">'[1]Fert 3.05'!#REF!</definedName>
    <definedName name="\P" localSheetId="11">'[1]Fert 3.05'!#REF!</definedName>
    <definedName name="\P" localSheetId="19">'crops 3.15 A&amp;B'!$A$62:$A$65</definedName>
    <definedName name="\P" localSheetId="20">'[1]Fert 3.05'!#REF!</definedName>
    <definedName name="\P" localSheetId="7">'Fert 3.05'!#REF!</definedName>
    <definedName name="\P" localSheetId="18">'[1]Fert 3.05'!#REF!</definedName>
    <definedName name="\P" localSheetId="12">'[1]Fert 3.05'!#REF!</definedName>
    <definedName name="\P" localSheetId="5">'[1]Fert 3.05'!#REF!</definedName>
    <definedName name="\P" localSheetId="13">'[1]Fert 3.05'!#REF!</definedName>
    <definedName name="\P" localSheetId="14">'[1]Fert 3.05'!#REF!</definedName>
    <definedName name="\P" localSheetId="15">'[1]Fert 3.05'!#REF!</definedName>
    <definedName name="\P" localSheetId="16">'MC 3.12 - A&amp;B'!$II$8145</definedName>
    <definedName name="\P" localSheetId="17">'[1]Fert 3.05'!#REF!</definedName>
    <definedName name="\P" localSheetId="8">'[1]Fert 3.05'!#REF!</definedName>
    <definedName name="\P" localSheetId="21">'[1]Fert 3.05'!#REF!</definedName>
    <definedName name="\P" localSheetId="0">'[1]Fert 3.05'!#REF!</definedName>
    <definedName name="\P">'[1]Fert 3.05'!#REF!</definedName>
    <definedName name="\S">'MC 3.13'!$O$28</definedName>
    <definedName name="\Z" localSheetId="6">'3.04'!$I$33</definedName>
    <definedName name="\Z" localSheetId="19">'crops 3.15 A&amp;B'!$X$32</definedName>
    <definedName name="\Z" localSheetId="12">'IN 3.09 a &amp; b'!$T$34</definedName>
    <definedName name="\Z" localSheetId="4">'IRR 3.03 b'!#REF!</definedName>
    <definedName name="\Z" localSheetId="5">'IRR 3.03 c'!#REF!</definedName>
    <definedName name="\Z" localSheetId="16">'MC 3.12 - A&amp;B'!#REF!</definedName>
    <definedName name="\Z" localSheetId="0">Title!$N$35</definedName>
    <definedName name="\Z">'3.01'!$N$35</definedName>
    <definedName name="_4WORD_M_001_06" localSheetId="4">'IRR 3.03 b'!$GB$8102</definedName>
    <definedName name="_4WORD_M_001_06" localSheetId="5">'IRR 3.03 c'!$FY$8101</definedName>
    <definedName name="_4WORD_M_001_06" localSheetId="16">'MC 3.12 - A&amp;B'!$II$8145</definedName>
    <definedName name="_4WORD_M_001_06">'IRR 3.03 a'!$FU$91</definedName>
    <definedName name="_4WORD_O_005_E_" localSheetId="4">'IRR 3.03 b'!$GB$8102</definedName>
    <definedName name="_4WORD_O_005_E_" localSheetId="5">'IRR 3.03 c'!$FY$8101</definedName>
    <definedName name="_4WORD_O_005_E_" localSheetId="16">'MC 3.12 - A&amp;B'!$II$8145</definedName>
    <definedName name="_4WORD_O_005_E_">'IRR 3.03 a'!$FU$91</definedName>
    <definedName name="hh" localSheetId="6">'[1]IRR 3.03 a'!#REF!</definedName>
    <definedName name="hh" localSheetId="9">'[1]IRR 3.03 a'!#REF!</definedName>
    <definedName name="hh" localSheetId="10">'[1]IRR 3.03 a'!#REF!</definedName>
    <definedName name="hh" localSheetId="11">'[1]IRR 3.03 a'!#REF!</definedName>
    <definedName name="hh" localSheetId="19">'[1]IRR 3.03 a'!#REF!</definedName>
    <definedName name="hh" localSheetId="20">'[1]IRR 3.03 a'!#REF!</definedName>
    <definedName name="hh" localSheetId="7">'[1]IRR 3.03 a'!#REF!</definedName>
    <definedName name="hh" localSheetId="18">'[1]IRR 3.03 a'!#REF!</definedName>
    <definedName name="hh" localSheetId="12">'[1]IRR 3.03 a'!#REF!</definedName>
    <definedName name="hh" localSheetId="4">'[1]IRR 3.03 a'!#REF!</definedName>
    <definedName name="hh" localSheetId="5">'[1]IRR 3.03 a'!#REF!</definedName>
    <definedName name="hh" localSheetId="13">'[1]IRR 3.03 a'!#REF!</definedName>
    <definedName name="hh" localSheetId="14">'[1]IRR 3.03 a'!#REF!</definedName>
    <definedName name="hh" localSheetId="15">'[1]IRR 3.03 a'!#REF!</definedName>
    <definedName name="hh" localSheetId="16">'[1]IRR 3.03 a'!#REF!</definedName>
    <definedName name="hh" localSheetId="17">'[1]IRR 3.03 a'!#REF!</definedName>
    <definedName name="hh" localSheetId="8">'[1]IRR 3.03 a'!#REF!</definedName>
    <definedName name="hh" localSheetId="21">'[1]IRR 3.03 a'!#REF!</definedName>
    <definedName name="hh" localSheetId="0">'IRR 3.03 a'!#REF!</definedName>
    <definedName name="hh">'IRR 3.03 a'!#REF!</definedName>
    <definedName name="MGN" localSheetId="12">'IN 3.09 a &amp; b'!#REF!</definedName>
    <definedName name="MGN" localSheetId="4">'IRR 3.03 b'!#REF!</definedName>
    <definedName name="MGN" localSheetId="5">'IRR 3.03 c'!#REF!</definedName>
    <definedName name="MGN">'3.02'!$A$1:$D$2</definedName>
    <definedName name="_xlnm.Print_Area" localSheetId="1">'3.01'!$A$1:$L$68</definedName>
    <definedName name="_xlnm.Print_Area" localSheetId="2">'3.02'!$A$1:$E$66</definedName>
    <definedName name="_xlnm.Print_Area" localSheetId="6">'3.04'!$A$1:$G$67</definedName>
    <definedName name="_xlnm.Print_Area" localSheetId="9">'3.07 Distr'!$A$1:$D$65</definedName>
    <definedName name="_xlnm.Print_Area" localSheetId="10">'3.08 a farm'!$A$1:$I$55</definedName>
    <definedName name="_xlnm.Print_Area" localSheetId="11">'3.08 B farm'!$A$1:$I$54</definedName>
    <definedName name="_xlnm.Print_Area" localSheetId="19">'crops 3.15 A&amp;B'!$A$1:$N$65</definedName>
    <definedName name="_xlnm.Print_Area" localSheetId="20">'DL 3.16 A&amp;B'!$A$1:$K$58</definedName>
    <definedName name="_xlnm.Print_Area" localSheetId="7">'Fert 3.05'!$A$1:$E$66</definedName>
    <definedName name="_xlnm.Print_Area" localSheetId="18">'fruits 3.14 - A&amp;B'!$A$1:$R$66</definedName>
    <definedName name="_xlnm.Print_Area" localSheetId="12">'IN 3.09 a &amp; b'!$A$1:$Q$69</definedName>
    <definedName name="_xlnm.Print_Area" localSheetId="3">'IRR 3.03 a'!$A$1:$I$58</definedName>
    <definedName name="_xlnm.Print_Area" localSheetId="4">'IRR 3.03 b'!$A$1:$I$57</definedName>
    <definedName name="_xlnm.Print_Area" localSheetId="5">'IRR 3.03 c'!$A$1:$J$58</definedName>
    <definedName name="_xlnm.Print_Area" localSheetId="13">'MC 3.10-A&amp;B'!$A$1:$N$66</definedName>
    <definedName name="_xlnm.Print_Area" localSheetId="14">'MC 3.10-C&amp;D)'!$A$1:$N$66</definedName>
    <definedName name="_xlnm.Print_Area" localSheetId="15">'MC 3.11- A&amp;B'!$A$1:$O$66</definedName>
    <definedName name="_xlnm.Print_Area" localSheetId="16">'MC 3.12 - A&amp;B'!$A$1:$P$66</definedName>
    <definedName name="_xlnm.Print_Area" localSheetId="17">'MC 3.13'!$A$1:$M$66</definedName>
    <definedName name="_xlnm.Print_Area" localSheetId="8">'pest 3.06'!$A$1:$C$66</definedName>
    <definedName name="_xlnm.Print_Area" localSheetId="21">'PL 3.17'!$A$1:$F$58</definedName>
    <definedName name="_xlnm.Print_Area" localSheetId="0">Title!$A$1:$L$60</definedName>
    <definedName name="Print_Area_MI" localSheetId="1">'3.01'!$A$1:$L$65</definedName>
    <definedName name="Print_Area_MI" localSheetId="2">'3.02'!$A$1:$E$60</definedName>
    <definedName name="Print_Area_MI" localSheetId="6">'3.04'!$A$1:$G$67</definedName>
    <definedName name="Print_Area_MI" localSheetId="9">'3.07 Distr'!$A$1:$D$65</definedName>
    <definedName name="Print_Area_MI" localSheetId="10">'3.08 a farm'!$A$1:$I$48</definedName>
    <definedName name="Print_Area_MI" localSheetId="11">'3.08 B farm'!$A$1:$I$48</definedName>
    <definedName name="Print_Area_MI" localSheetId="19">'crops 3.15 A&amp;B'!$A$1:$N$61</definedName>
    <definedName name="Print_Area_MI" localSheetId="20">'DL 3.16 A&amp;B'!$A$1:$K$57</definedName>
    <definedName name="Print_Area_MI" localSheetId="7">'Fert 3.05'!$A$1:$E$65</definedName>
    <definedName name="Print_Area_MI" localSheetId="18">'fruits 3.14 - A&amp;B'!$A$1:$R$62</definedName>
    <definedName name="Print_Area_MI" localSheetId="12">'IN 3.09 a &amp; b'!$A$1:$Q$36</definedName>
    <definedName name="Print_Area_MI" localSheetId="3">'IRR 3.03 a'!#REF!</definedName>
    <definedName name="Print_Area_MI" localSheetId="4">'IRR 3.03 b'!$A$1:$A$56</definedName>
    <definedName name="Print_Area_MI" localSheetId="5">'IRR 3.03 c'!#REF!</definedName>
    <definedName name="Print_Area_MI" localSheetId="15">'MC 3.11- A&amp;B'!$A$1:$O$65</definedName>
    <definedName name="Print_Area_MI" localSheetId="16">'MC 3.12 - A&amp;B'!$A$1:$P$63</definedName>
    <definedName name="Print_Area_MI" localSheetId="17">'MC 3.13'!$A$1:$M$65</definedName>
    <definedName name="Print_Area_MI" localSheetId="8">'pest 3.06'!$A$1:$C$65</definedName>
    <definedName name="Print_Area_MI" localSheetId="21">'PL 3.17'!$A$1:$G$57</definedName>
    <definedName name="Print_Area_MI" localSheetId="0">Title!$A$1:$L$60</definedName>
    <definedName name="YY">'Fert 3.05'!$A$10:$A$29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" i="23" l="1"/>
  <c r="F45" i="23"/>
  <c r="F44" i="23"/>
  <c r="F43" i="23"/>
  <c r="F42" i="23"/>
  <c r="F41" i="23"/>
  <c r="F40" i="23"/>
  <c r="F39" i="23"/>
  <c r="F38" i="23"/>
  <c r="F37" i="23"/>
  <c r="F36" i="23"/>
  <c r="F35" i="23"/>
  <c r="F34" i="23"/>
  <c r="F33" i="23"/>
  <c r="F32" i="23"/>
  <c r="F31" i="23"/>
  <c r="F30" i="23"/>
  <c r="F29" i="23"/>
  <c r="F28" i="23"/>
  <c r="F27" i="23"/>
  <c r="F26" i="23"/>
  <c r="F25" i="23"/>
  <c r="F24" i="23"/>
  <c r="F23" i="23"/>
  <c r="F22" i="23"/>
  <c r="F21" i="23"/>
  <c r="F20" i="23"/>
  <c r="F19" i="23"/>
  <c r="F18" i="23"/>
  <c r="F17" i="23"/>
  <c r="F16" i="23"/>
  <c r="F15" i="23"/>
  <c r="F14" i="23"/>
  <c r="F13" i="23"/>
  <c r="F12" i="23"/>
  <c r="F11" i="23"/>
  <c r="F10" i="23"/>
  <c r="F9" i="23"/>
  <c r="K48" i="22"/>
  <c r="K47" i="22"/>
  <c r="K46" i="22"/>
  <c r="K45" i="22"/>
  <c r="K44" i="22"/>
  <c r="K43" i="22"/>
  <c r="K42" i="22"/>
  <c r="K41" i="22"/>
  <c r="K40" i="22"/>
  <c r="K39" i="22"/>
  <c r="K38" i="22"/>
  <c r="K37" i="22"/>
  <c r="K36" i="22"/>
  <c r="K35" i="22"/>
  <c r="K34" i="22"/>
  <c r="K33" i="22"/>
  <c r="K32" i="22"/>
  <c r="K31" i="22"/>
  <c r="K30" i="22"/>
  <c r="K29" i="22"/>
  <c r="K28" i="22"/>
  <c r="K27" i="22"/>
  <c r="K26" i="22"/>
  <c r="K25" i="22"/>
  <c r="K24" i="22"/>
  <c r="K23" i="22"/>
  <c r="K22" i="22"/>
  <c r="K21" i="22"/>
  <c r="K20" i="22"/>
  <c r="K19" i="22"/>
  <c r="K18" i="22"/>
  <c r="K17" i="22"/>
  <c r="K16" i="22"/>
  <c r="K15" i="22"/>
  <c r="K14" i="22"/>
  <c r="K13" i="22"/>
  <c r="K12" i="22"/>
  <c r="K11" i="22"/>
  <c r="K10" i="22"/>
  <c r="H34" i="21"/>
  <c r="B34" i="21"/>
  <c r="H33" i="21"/>
  <c r="B33" i="21"/>
  <c r="H32" i="21"/>
  <c r="B32" i="21"/>
  <c r="H31" i="21"/>
  <c r="B31" i="21"/>
  <c r="H30" i="21"/>
  <c r="B30" i="21"/>
  <c r="H29" i="21"/>
  <c r="B29" i="21"/>
  <c r="H28" i="21"/>
  <c r="B28" i="21"/>
  <c r="H27" i="21"/>
  <c r="B27" i="21"/>
  <c r="H26" i="21"/>
  <c r="B26" i="21"/>
  <c r="H25" i="21"/>
  <c r="B25" i="21"/>
  <c r="H24" i="21"/>
  <c r="B24" i="21"/>
  <c r="H23" i="21"/>
  <c r="B23" i="21"/>
  <c r="H22" i="21"/>
  <c r="B22" i="21"/>
  <c r="H21" i="21"/>
  <c r="B21" i="21"/>
  <c r="H20" i="21"/>
  <c r="B20" i="21"/>
  <c r="H19" i="21"/>
  <c r="B19" i="21"/>
  <c r="H18" i="21"/>
  <c r="B18" i="21"/>
  <c r="H17" i="21"/>
  <c r="B17" i="21"/>
  <c r="H16" i="21"/>
  <c r="B16" i="21"/>
  <c r="H15" i="21"/>
  <c r="B15" i="21"/>
  <c r="H14" i="21"/>
  <c r="B14" i="21"/>
  <c r="H13" i="21"/>
  <c r="B13" i="21"/>
  <c r="H12" i="21"/>
  <c r="B12" i="21"/>
  <c r="H11" i="21"/>
  <c r="B11" i="21"/>
  <c r="H10" i="21"/>
  <c r="B10" i="21"/>
  <c r="R59" i="20"/>
  <c r="Q59" i="20"/>
  <c r="R58" i="20"/>
  <c r="Q58" i="20"/>
  <c r="R57" i="20"/>
  <c r="Q57" i="20"/>
  <c r="R56" i="20"/>
  <c r="Q56" i="20"/>
  <c r="R55" i="20"/>
  <c r="Q55" i="20"/>
  <c r="R54" i="20"/>
  <c r="Q54" i="20"/>
  <c r="R53" i="20"/>
  <c r="Q53" i="20"/>
  <c r="R52" i="20"/>
  <c r="Q52" i="20"/>
  <c r="R51" i="20"/>
  <c r="Q51" i="20"/>
  <c r="R50" i="20"/>
  <c r="Q50" i="20"/>
  <c r="R49" i="20"/>
  <c r="Q49" i="20"/>
  <c r="R48" i="20"/>
  <c r="Q48" i="20"/>
  <c r="R47" i="20"/>
  <c r="Q47" i="20"/>
  <c r="R46" i="20"/>
  <c r="Q46" i="20"/>
  <c r="R45" i="20"/>
  <c r="Q45" i="20"/>
  <c r="R44" i="20"/>
  <c r="Q44" i="20"/>
  <c r="R43" i="20"/>
  <c r="Q43" i="20"/>
  <c r="R42" i="20"/>
  <c r="Q42" i="20"/>
  <c r="R41" i="20"/>
  <c r="Q41" i="20"/>
  <c r="R40" i="20"/>
  <c r="Q40" i="20"/>
  <c r="R39" i="20"/>
  <c r="Q39" i="20"/>
  <c r="R38" i="20"/>
  <c r="Q38" i="20"/>
  <c r="R37" i="20"/>
  <c r="Q37" i="20"/>
  <c r="R36" i="20"/>
  <c r="Q36" i="20"/>
  <c r="R35" i="20"/>
  <c r="Q35" i="20"/>
  <c r="R34" i="20"/>
  <c r="Q34" i="20"/>
  <c r="R33" i="20"/>
  <c r="Q33" i="20"/>
  <c r="R32" i="20"/>
  <c r="Q32" i="20"/>
  <c r="L60" i="19"/>
  <c r="M60" i="19" s="1"/>
  <c r="K60" i="19"/>
  <c r="J60" i="19"/>
  <c r="F60" i="19"/>
  <c r="E60" i="19"/>
  <c r="D60" i="19"/>
  <c r="L59" i="19"/>
  <c r="K59" i="19"/>
  <c r="J59" i="19"/>
  <c r="F59" i="19"/>
  <c r="E59" i="19"/>
  <c r="D59" i="19"/>
  <c r="L58" i="19"/>
  <c r="M58" i="19" s="1"/>
  <c r="K58" i="19"/>
  <c r="J58" i="19"/>
  <c r="F58" i="19"/>
  <c r="E58" i="19"/>
  <c r="D58" i="19"/>
  <c r="L57" i="19"/>
  <c r="K57" i="19"/>
  <c r="M57" i="19" s="1"/>
  <c r="G57" i="19"/>
  <c r="L56" i="19"/>
  <c r="K56" i="19"/>
  <c r="M56" i="19" s="1"/>
  <c r="G56" i="19"/>
  <c r="L55" i="19"/>
  <c r="K55" i="19"/>
  <c r="G55" i="19"/>
  <c r="M54" i="19"/>
  <c r="G54" i="19"/>
  <c r="M53" i="19"/>
  <c r="G53" i="19"/>
  <c r="M52" i="19"/>
  <c r="G52" i="19"/>
  <c r="M51" i="19"/>
  <c r="G51" i="19"/>
  <c r="M50" i="19"/>
  <c r="G50" i="19"/>
  <c r="M49" i="19"/>
  <c r="G49" i="19"/>
  <c r="M48" i="19"/>
  <c r="G48" i="19"/>
  <c r="M47" i="19"/>
  <c r="G47" i="19"/>
  <c r="M46" i="19"/>
  <c r="G46" i="19"/>
  <c r="M45" i="19"/>
  <c r="G45" i="19"/>
  <c r="M44" i="19"/>
  <c r="G44" i="19"/>
  <c r="M43" i="19"/>
  <c r="G43" i="19"/>
  <c r="M42" i="19"/>
  <c r="G42" i="19"/>
  <c r="M41" i="19"/>
  <c r="G41" i="19"/>
  <c r="M40" i="19"/>
  <c r="G40" i="19"/>
  <c r="M39" i="19"/>
  <c r="G39" i="19"/>
  <c r="M38" i="19"/>
  <c r="G38" i="19"/>
  <c r="G35" i="19"/>
  <c r="G34" i="19"/>
  <c r="G33" i="19"/>
  <c r="G32" i="19"/>
  <c r="G31" i="19"/>
  <c r="G29" i="19"/>
  <c r="G28" i="19"/>
  <c r="G27" i="19"/>
  <c r="G26" i="19"/>
  <c r="G25" i="19"/>
  <c r="G24" i="19"/>
  <c r="G23" i="19"/>
  <c r="G22" i="19"/>
  <c r="G21" i="19"/>
  <c r="G20" i="19"/>
  <c r="G19" i="19"/>
  <c r="G18" i="19"/>
  <c r="G17" i="19"/>
  <c r="G16" i="19"/>
  <c r="G15" i="19"/>
  <c r="G14" i="19"/>
  <c r="G13" i="19"/>
  <c r="G12" i="19"/>
  <c r="G11" i="19"/>
  <c r="P38" i="18"/>
  <c r="O38" i="18"/>
  <c r="P37" i="18"/>
  <c r="O37" i="18"/>
  <c r="P36" i="18"/>
  <c r="O36" i="18"/>
  <c r="P35" i="18"/>
  <c r="O35" i="18"/>
  <c r="P34" i="18"/>
  <c r="O34" i="18"/>
  <c r="P33" i="18"/>
  <c r="O33" i="18"/>
  <c r="P32" i="18"/>
  <c r="O32" i="18"/>
  <c r="P31" i="18"/>
  <c r="O31" i="18"/>
  <c r="P30" i="18"/>
  <c r="O30" i="18"/>
  <c r="P29" i="18"/>
  <c r="O29" i="18"/>
  <c r="P28" i="18"/>
  <c r="O28" i="18"/>
  <c r="P27" i="18"/>
  <c r="O27" i="18"/>
  <c r="P26" i="18"/>
  <c r="O26" i="18"/>
  <c r="P25" i="18"/>
  <c r="O25" i="18"/>
  <c r="P24" i="18"/>
  <c r="O24" i="18"/>
  <c r="P23" i="18"/>
  <c r="O23" i="18"/>
  <c r="P22" i="18"/>
  <c r="O22" i="18"/>
  <c r="P21" i="18"/>
  <c r="O21" i="18"/>
  <c r="P20" i="18"/>
  <c r="O20" i="18"/>
  <c r="P19" i="18"/>
  <c r="O19" i="18"/>
  <c r="P18" i="18"/>
  <c r="O18" i="18"/>
  <c r="P17" i="18"/>
  <c r="O17" i="18"/>
  <c r="P16" i="18"/>
  <c r="O16" i="18"/>
  <c r="P15" i="18"/>
  <c r="O15" i="18"/>
  <c r="P14" i="18"/>
  <c r="O14" i="18"/>
  <c r="P13" i="18"/>
  <c r="O13" i="18"/>
  <c r="P12" i="18"/>
  <c r="O12" i="18"/>
  <c r="B58" i="10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G58" i="19" l="1"/>
  <c r="G60" i="19"/>
  <c r="M59" i="19"/>
  <c r="M55" i="19"/>
  <c r="G59" i="19"/>
  <c r="J46" i="6"/>
  <c r="I46" i="6"/>
  <c r="H46" i="6"/>
  <c r="G46" i="6"/>
  <c r="F46" i="6"/>
  <c r="E46" i="6"/>
  <c r="D46" i="6"/>
  <c r="C46" i="6"/>
  <c r="B46" i="6"/>
  <c r="J37" i="6"/>
  <c r="I37" i="6"/>
  <c r="H37" i="6"/>
  <c r="G37" i="6"/>
  <c r="F37" i="6"/>
  <c r="E37" i="6"/>
  <c r="D37" i="6"/>
  <c r="C37" i="6"/>
  <c r="B37" i="6"/>
  <c r="J32" i="6"/>
  <c r="I32" i="6"/>
  <c r="H32" i="6"/>
  <c r="G32" i="6"/>
  <c r="F32" i="6"/>
  <c r="E32" i="6"/>
  <c r="D32" i="6"/>
  <c r="C32" i="6"/>
  <c r="B32" i="6"/>
  <c r="J23" i="6"/>
  <c r="J14" i="6"/>
  <c r="J9" i="6"/>
  <c r="I46" i="5"/>
  <c r="H46" i="5"/>
  <c r="G46" i="5"/>
  <c r="F46" i="5"/>
  <c r="E46" i="5"/>
  <c r="D46" i="5"/>
  <c r="C46" i="5"/>
  <c r="B46" i="5"/>
  <c r="I37" i="5"/>
  <c r="H37" i="5"/>
  <c r="G37" i="5"/>
  <c r="F37" i="5"/>
  <c r="E37" i="5"/>
  <c r="D37" i="5"/>
  <c r="C37" i="5"/>
  <c r="B37" i="5"/>
  <c r="I32" i="5"/>
  <c r="H32" i="5"/>
  <c r="G32" i="5"/>
  <c r="F32" i="5"/>
  <c r="E32" i="5"/>
  <c r="D32" i="5"/>
  <c r="C32" i="5"/>
  <c r="B32" i="5"/>
  <c r="I23" i="5"/>
  <c r="H23" i="5"/>
  <c r="G23" i="5"/>
  <c r="F23" i="5"/>
  <c r="E23" i="5"/>
  <c r="D23" i="5"/>
  <c r="C23" i="5"/>
  <c r="B23" i="5"/>
  <c r="I14" i="5"/>
  <c r="H14" i="5"/>
  <c r="G14" i="5"/>
  <c r="F14" i="5"/>
  <c r="E14" i="5"/>
  <c r="D14" i="5"/>
  <c r="C14" i="5"/>
  <c r="B14" i="5"/>
  <c r="I9" i="5"/>
  <c r="H9" i="5"/>
  <c r="G9" i="5"/>
  <c r="F9" i="5"/>
  <c r="E9" i="5"/>
  <c r="D9" i="5"/>
  <c r="C9" i="5"/>
  <c r="B9" i="5"/>
  <c r="I46" i="4"/>
  <c r="H46" i="4"/>
  <c r="G46" i="4"/>
  <c r="F46" i="4"/>
  <c r="E46" i="4"/>
  <c r="D46" i="4"/>
  <c r="C46" i="4"/>
  <c r="B46" i="4"/>
  <c r="I37" i="4"/>
  <c r="H37" i="4"/>
  <c r="G37" i="4"/>
  <c r="F37" i="4"/>
  <c r="E37" i="4"/>
  <c r="D37" i="4"/>
  <c r="C37" i="4"/>
  <c r="B37" i="4"/>
  <c r="I32" i="4"/>
  <c r="H32" i="4"/>
  <c r="G32" i="4"/>
  <c r="F32" i="4"/>
  <c r="E32" i="4"/>
  <c r="D32" i="4"/>
  <c r="C32" i="4"/>
  <c r="B32" i="4"/>
  <c r="I23" i="4"/>
  <c r="H23" i="4"/>
  <c r="G23" i="4"/>
  <c r="F23" i="4"/>
  <c r="E23" i="4"/>
  <c r="D23" i="4"/>
  <c r="C23" i="4"/>
  <c r="B23" i="4"/>
  <c r="I14" i="4"/>
  <c r="H14" i="4"/>
  <c r="G14" i="4"/>
  <c r="F14" i="4"/>
  <c r="E14" i="4"/>
  <c r="D14" i="4"/>
  <c r="C14" i="4"/>
  <c r="B14" i="4"/>
  <c r="I9" i="4"/>
  <c r="H9" i="4"/>
  <c r="G9" i="4"/>
  <c r="F9" i="4"/>
  <c r="E9" i="4"/>
  <c r="D9" i="4"/>
  <c r="C9" i="4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L33" i="1"/>
  <c r="L32" i="1"/>
  <c r="H32" i="1"/>
  <c r="L31" i="1"/>
  <c r="H31" i="1"/>
  <c r="L30" i="1"/>
  <c r="H30" i="1"/>
  <c r="L29" i="1"/>
  <c r="H29" i="1"/>
  <c r="L28" i="1"/>
  <c r="H28" i="1"/>
  <c r="L27" i="1"/>
  <c r="H27" i="1"/>
  <c r="L26" i="1"/>
  <c r="H26" i="1"/>
  <c r="L25" i="1"/>
  <c r="H25" i="1"/>
  <c r="L24" i="1"/>
  <c r="H24" i="1"/>
  <c r="L23" i="1"/>
  <c r="H23" i="1"/>
  <c r="L22" i="1"/>
  <c r="H22" i="1"/>
  <c r="D22" i="1"/>
  <c r="L21" i="1"/>
  <c r="H21" i="1"/>
  <c r="D21" i="1"/>
  <c r="L20" i="1"/>
  <c r="H20" i="1"/>
  <c r="D20" i="1"/>
  <c r="L19" i="1"/>
  <c r="D19" i="1"/>
  <c r="L18" i="1"/>
  <c r="H18" i="1"/>
  <c r="D18" i="1"/>
  <c r="L17" i="1"/>
  <c r="H17" i="1"/>
  <c r="D17" i="1"/>
  <c r="L16" i="1"/>
  <c r="H16" i="1"/>
  <c r="D16" i="1"/>
  <c r="L15" i="1"/>
  <c r="H15" i="1"/>
  <c r="D15" i="1"/>
  <c r="L14" i="1"/>
  <c r="H14" i="1"/>
  <c r="D14" i="1"/>
  <c r="L13" i="1"/>
  <c r="H13" i="1"/>
  <c r="D13" i="1"/>
</calcChain>
</file>

<file path=xl/sharedStrings.xml><?xml version="1.0" encoding="utf-8"?>
<sst xmlns="http://schemas.openxmlformats.org/spreadsheetml/2006/main" count="2132" uniqueCount="305">
  <si>
    <t xml:space="preserve"> </t>
  </si>
  <si>
    <t>3.01     LAND UTILIZATION STATISTICS IN SINDH</t>
  </si>
  <si>
    <t xml:space="preserve"> 1970-71 TO 2019-20</t>
  </si>
  <si>
    <t>(Area in "000" Hectares)</t>
  </si>
  <si>
    <t xml:space="preserve">YEAR </t>
  </si>
  <si>
    <t>GEOGRAPHICAL AREA</t>
  </si>
  <si>
    <t xml:space="preserve"> REPORTED 'AREA </t>
  </si>
  <si>
    <t>CULTIVATED AREA</t>
  </si>
  <si>
    <t>CROPPED AREA</t>
  </si>
  <si>
    <t xml:space="preserve">UN-CULTIVATED AREA </t>
  </si>
  <si>
    <t>TOTAL</t>
  </si>
  <si>
    <t xml:space="preserve"> CURRENT  FALLOW</t>
  </si>
  <si>
    <t>NET AREA SOWN</t>
  </si>
  <si>
    <t>AREA SOWN THAN ONCE</t>
  </si>
  <si>
    <t>CULTUREABLE  WASTE</t>
  </si>
  <si>
    <t>NOT AVAILABLE FOR CULTIVATION</t>
  </si>
  <si>
    <t xml:space="preserve"> TOTAL </t>
  </si>
  <si>
    <t>(4+12)</t>
  </si>
  <si>
    <t>(5+6)</t>
  </si>
  <si>
    <t>6+7</t>
  </si>
  <si>
    <t>(9+10+11)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</si>
  <si>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</si>
  <si>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</si>
  <si>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</si>
  <si>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</si>
  <si>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</si>
  <si>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</si>
  <si>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</si>
  <si>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</si>
  <si>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</si>
  <si>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</si>
  <si>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</si>
  <si>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</si>
  <si>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1970-71</t>
  </si>
  <si>
    <t>1971-72</t>
  </si>
  <si>
    <t>1972-73</t>
  </si>
  <si>
    <t>1973-74</t>
  </si>
  <si>
    <t>1974-75</t>
  </si>
  <si>
    <t>1975-76</t>
  </si>
  <si>
    <t>1976-77</t>
  </si>
  <si>
    <t>1977-78</t>
  </si>
  <si>
    <t>1978-79</t>
  </si>
  <si>
    <t>1979-80</t>
  </si>
  <si>
    <t>1980-81</t>
  </si>
  <si>
    <t>1981-82</t>
  </si>
  <si>
    <t>1982-83</t>
  </si>
  <si>
    <t>1983-84</t>
  </si>
  <si>
    <t>1984-85</t>
  </si>
  <si>
    <t>1985-86</t>
  </si>
  <si>
    <t>1986-87</t>
  </si>
  <si>
    <t>1987-88</t>
  </si>
  <si>
    <t>1988-89</t>
  </si>
  <si>
    <t xml:space="preserve">1989-90 </t>
  </si>
  <si>
    <t>1990-91</t>
  </si>
  <si>
    <t xml:space="preserve">1991-92 </t>
  </si>
  <si>
    <t>1992-93</t>
  </si>
  <si>
    <t>1993-94</t>
  </si>
  <si>
    <t>1994-95</t>
  </si>
  <si>
    <t>1995-96</t>
  </si>
  <si>
    <t>1996-97</t>
  </si>
  <si>
    <t>1997-98</t>
  </si>
  <si>
    <t>1998-99</t>
  </si>
  <si>
    <t>1999-00</t>
  </si>
  <si>
    <t>2000-01</t>
  </si>
  <si>
    <t>2001-02</t>
  </si>
  <si>
    <t>2002-03</t>
  </si>
  <si>
    <t>2003-04</t>
  </si>
  <si>
    <t>2004-05</t>
  </si>
  <si>
    <t>2005-06</t>
  </si>
  <si>
    <t>2006-07</t>
  </si>
  <si>
    <t>2007-08</t>
  </si>
  <si>
    <t>2008-09</t>
  </si>
  <si>
    <t>2009-10</t>
  </si>
  <si>
    <t>2010-11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</si>
  <si>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</si>
  <si>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</si>
  <si>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</si>
  <si>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</si>
  <si>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</si>
  <si>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</si>
  <si>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</si>
  <si>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</si>
  <si>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</si>
  <si>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 xml:space="preserve">'Source:  </t>
  </si>
  <si>
    <t>i) Board of Revenue, Government of Sindh, Hyderabad.</t>
  </si>
  <si>
    <t>ii) Directorate of Agriculture CRSC, Sindh, Hyderabad.</t>
  </si>
  <si>
    <t>/ppoaiddqqqq~</t>
  </si>
  <si>
    <t>/ppoallcqqqq~</t>
  </si>
  <si>
    <t>/ppop70~qq</t>
  </si>
  <si>
    <t>/ppag</t>
  </si>
  <si>
    <t>3.02     BARRAGE WISE WITHDRAWAL IN SINDH</t>
  </si>
  <si>
    <t>(In Million Acre Feet)</t>
  </si>
  <si>
    <t>YEAR</t>
  </si>
  <si>
    <t>GUDDU BARRAGE</t>
  </si>
  <si>
    <t>SUKKUR BARRAGE</t>
  </si>
  <si>
    <t>KOTRI BARRAGE</t>
  </si>
  <si>
    <t>T O T A L</t>
  </si>
  <si>
    <t>1989-90</t>
  </si>
  <si>
    <t>1991-92</t>
  </si>
  <si>
    <t>Contd.</t>
  </si>
  <si>
    <t>1999-20</t>
  </si>
  <si>
    <t>Source:  Irrigation &amp; Power Department, Government of Sindh, Karachi.</t>
  </si>
  <si>
    <t xml:space="preserve"> 3.03     CANAL WITHDRAWAL BY BARRAGES IN SINDH</t>
  </si>
  <si>
    <t>BARRAGES / CANALS</t>
  </si>
  <si>
    <t>Ghotki Feeder</t>
  </si>
  <si>
    <t>Begari Sindh Feeder</t>
  </si>
  <si>
    <t>Desert Pat Feeder</t>
  </si>
  <si>
    <t xml:space="preserve">Nara Canal </t>
  </si>
  <si>
    <t>Rohri Canal</t>
  </si>
  <si>
    <t>Khairpur Feeder West</t>
  </si>
  <si>
    <t>Khairpur Feeder East</t>
  </si>
  <si>
    <t>Dadu Canal</t>
  </si>
  <si>
    <t xml:space="preserve">Rice Canal </t>
  </si>
  <si>
    <t>North West Canal</t>
  </si>
  <si>
    <t>K.B. Feeder</t>
  </si>
  <si>
    <t>Fuleli</t>
  </si>
  <si>
    <t>Pinyari Canal</t>
  </si>
  <si>
    <t>Akaram Wah (Lined Canal)</t>
  </si>
  <si>
    <t xml:space="preserve"> 1980-81</t>
  </si>
  <si>
    <t xml:space="preserve"> 1981-82</t>
  </si>
  <si>
    <t xml:space="preserve"> 1982-83</t>
  </si>
  <si>
    <t xml:space="preserve"> 3.03     CANAL WITH DRAWAL BY BARRAGES IN SINDH</t>
  </si>
  <si>
    <t>1970-71 TO 2019-20</t>
  </si>
  <si>
    <t xml:space="preserve">1994-95 </t>
  </si>
  <si>
    <t>Source: Irrigation &amp; Power Department, Government of Sindh, Karachi.</t>
  </si>
  <si>
    <t>3.04     AREA COMMANDED AND IRRIGATED BY BARRAGES IN SINDH,</t>
  </si>
  <si>
    <t>("000" Hecteres)</t>
  </si>
  <si>
    <t>SUKKUR  BARRAGE</t>
  </si>
  <si>
    <t>GUDDU  BARRAGE</t>
  </si>
  <si>
    <t>KOTRI  BARRAGE</t>
  </si>
  <si>
    <t xml:space="preserve">Y E A R </t>
  </si>
  <si>
    <t>AREA</t>
  </si>
  <si>
    <t xml:space="preserve">    COMMANDED</t>
  </si>
  <si>
    <t xml:space="preserve">  IRRIGATED</t>
  </si>
  <si>
    <t xml:space="preserve">   COMMANDED</t>
  </si>
  <si>
    <t xml:space="preserve">  COMMANDED</t>
  </si>
  <si>
    <t>-</t>
  </si>
  <si>
    <t>…</t>
  </si>
  <si>
    <t>(…) = Data not available</t>
  </si>
  <si>
    <t>Source: Irrigation and Power Department, Government of Sindh, Karachi.</t>
  </si>
  <si>
    <t>3.05     SALE OF FERTILIZER IN SINDH</t>
  </si>
  <si>
    <t>(In "000" N.Tons)</t>
  </si>
  <si>
    <t>Y E A R</t>
  </si>
  <si>
    <t>NITROGENOUS</t>
  </si>
  <si>
    <t>PHOSPHATIC</t>
  </si>
  <si>
    <t>POTASH</t>
  </si>
  <si>
    <t xml:space="preserve">    N</t>
  </si>
  <si>
    <t xml:space="preserve">     P</t>
  </si>
  <si>
    <t>K</t>
  </si>
  <si>
    <t>'Source:</t>
  </si>
  <si>
    <t xml:space="preserve"> i) Sindh Agriculture Supplies Organization, Karachi.</t>
  </si>
  <si>
    <t>ii) NFDC, P&amp;D Division Government of Pakistan Islamabad.</t>
  </si>
  <si>
    <t>3.06     CONSUMPTION OF PESTICIDES IN SINDH</t>
  </si>
  <si>
    <t xml:space="preserve">               (Quantity in M.Tons)</t>
  </si>
  <si>
    <t xml:space="preserve">               (Value in Million. Rs.)</t>
  </si>
  <si>
    <t>QUANTITY</t>
  </si>
  <si>
    <t xml:space="preserve">Value </t>
  </si>
  <si>
    <t>Source: Directorate of Agriculture Extension Sindh, Hyderabad.</t>
  </si>
  <si>
    <t xml:space="preserve">        NOTE: Since privatization of import and distribution in 1981, The Pakistan Agriculture Pesticides Association supplied data from 1981 onwards.</t>
  </si>
  <si>
    <t xml:space="preserve"> 3.07     DISTRIBUTION OF IMPROVED SEEDS IN SINDH</t>
  </si>
  <si>
    <t>(IN "000" TONS)</t>
  </si>
  <si>
    <t xml:space="preserve"> WHEAT</t>
  </si>
  <si>
    <t>PADDY</t>
  </si>
  <si>
    <t>COTTON</t>
  </si>
  <si>
    <t>(-) = Nil</t>
  </si>
  <si>
    <t>Source: Agriculture Statistics of Pakistan, Ministry of Food, Agriculture (Economic Wing), Government of Pakistan, Islamabad.</t>
  </si>
  <si>
    <t>3.08     NUMBER AND AREA OF FARMS BY SIZE IN SINDH</t>
  </si>
  <si>
    <t xml:space="preserve"> 1980, 1990, 2000 &amp; 2010</t>
  </si>
  <si>
    <t xml:space="preserve">    (Area in "000" Hectares)</t>
  </si>
  <si>
    <t xml:space="preserve">SIZE OF FARM </t>
  </si>
  <si>
    <t>Farms</t>
  </si>
  <si>
    <t>Farms Area</t>
  </si>
  <si>
    <t>Number</t>
  </si>
  <si>
    <t>%</t>
  </si>
  <si>
    <t>Hectares</t>
  </si>
  <si>
    <t>1980</t>
  </si>
  <si>
    <t>All Farms</t>
  </si>
  <si>
    <t>Government Farms</t>
  </si>
  <si>
    <t>..</t>
  </si>
  <si>
    <t>Private Farms</t>
  </si>
  <si>
    <t>under</t>
  </si>
  <si>
    <t>to</t>
  </si>
  <si>
    <t xml:space="preserve">  and</t>
  </si>
  <si>
    <t>above</t>
  </si>
  <si>
    <t xml:space="preserve"> and</t>
  </si>
  <si>
    <t>(..) = Negligible</t>
  </si>
  <si>
    <t>Source:  Agriculture Census 1980 and 1990, PBS, Government of Pakistan, Islamabad.</t>
  </si>
  <si>
    <t>'Source:  Agriculture Census 2000 and 2010, PBS, Government of Pakistan, Islamabad.</t>
  </si>
  <si>
    <t xml:space="preserve">3.09     QUANTUM INDEX NUMBER OF MAJOR CROPS PRODUCTION IN SINDH, </t>
  </si>
  <si>
    <t>ALL                  CROPS</t>
  </si>
  <si>
    <t>NON                   FOOD                   CROPS</t>
  </si>
  <si>
    <t>RICE</t>
  </si>
  <si>
    <t>WHEAT</t>
  </si>
  <si>
    <t>BARLEY</t>
  </si>
  <si>
    <t>JOWAR</t>
  </si>
  <si>
    <t>BAJRA</t>
  </si>
  <si>
    <t>MAIZE</t>
  </si>
  <si>
    <t>GRAM</t>
  </si>
  <si>
    <t>ALL                     CROPS</t>
  </si>
  <si>
    <t>COTTON                                          PHUTTI</t>
  </si>
  <si>
    <t>SUGARCANE</t>
  </si>
  <si>
    <t>RAPE &amp;                    MUSTARD</t>
  </si>
  <si>
    <t>SESAMUM</t>
  </si>
  <si>
    <t>(BASE YEAR 1969-70=100)</t>
  </si>
  <si>
    <t>(BASE YEAR 1975-76=100)</t>
  </si>
  <si>
    <t>(BASE YEAR 1985-86=100)</t>
  </si>
  <si>
    <t>(BASE YEAR 2005-06=100)</t>
  </si>
  <si>
    <t>For methodology of computation index number see explanatory note.</t>
  </si>
  <si>
    <t>Source : Directorate of Agriculture CRSC Hyderabad.</t>
  </si>
  <si>
    <t xml:space="preserve">3.10     AREA AND PRODUCTION  OF MAJOR CROPS IN SINDH, </t>
  </si>
  <si>
    <t>(Area in "000" Hectares.)</t>
  </si>
  <si>
    <t>(Production in "000" M.Tons.)</t>
  </si>
  <si>
    <t>(Cotton in "000" Bales.)</t>
  </si>
  <si>
    <t>SUGAR-CANE</t>
  </si>
  <si>
    <t>PROD.</t>
  </si>
  <si>
    <t>PROD.  =  PRODUCTION</t>
  </si>
  <si>
    <t>RAPE SEED &amp; MUSTARD</t>
  </si>
  <si>
    <t>SEASAMUM</t>
  </si>
  <si>
    <t>TOBACCO</t>
  </si>
  <si>
    <t xml:space="preserve">3.11     AREA, PRODUCTION AND YIELD OF WHEAT, RICE, COTTON &amp; SUGAR CANE </t>
  </si>
  <si>
    <t>CROPS IN SINDH, 1970-71 TO 2019-20</t>
  </si>
  <si>
    <t xml:space="preserve">     (Area in "000" Hectares.)</t>
  </si>
  <si>
    <t xml:space="preserve">     (Production in "000" M.Tons.)</t>
  </si>
  <si>
    <t xml:space="preserve">     (Cotton in "000" Bales.)</t>
  </si>
  <si>
    <t xml:space="preserve">     (Yield in Kgs. Per Hectare.)</t>
  </si>
  <si>
    <t>Year</t>
  </si>
  <si>
    <t>YIELD</t>
  </si>
  <si>
    <t>PROD.  =  PRODUCTION.</t>
  </si>
  <si>
    <t>Cont..</t>
  </si>
  <si>
    <t xml:space="preserve">3.12     AREA &amp; PRODUCTION OF MINOR CROPS (PULSES) </t>
  </si>
  <si>
    <t>IN SINDH, 1970-71 TO 2019-20</t>
  </si>
  <si>
    <t xml:space="preserve"> MUNG</t>
  </si>
  <si>
    <t xml:space="preserve"> MASH</t>
  </si>
  <si>
    <t xml:space="preserve"> MASOOR</t>
  </si>
  <si>
    <t>MATTER</t>
  </si>
  <si>
    <t>OTHER KHARIF</t>
  </si>
  <si>
    <t xml:space="preserve"> OTHER RABI</t>
  </si>
  <si>
    <t xml:space="preserve"> TOTAL</t>
  </si>
  <si>
    <t>PULSES</t>
  </si>
  <si>
    <t xml:space="preserve"> AREA</t>
  </si>
  <si>
    <t>(…) = Data Not available</t>
  </si>
  <si>
    <t>Source :- Directorate of Agriculture CRSC Hyderabad.</t>
  </si>
  <si>
    <t>3.13     AREA, PRODUCTION &amp; YIELD OF MINOR CROPS (ONION, CHILLIES, POTATOES</t>
  </si>
  <si>
    <t>&amp; OTHER VEGETABLES) IN SINDH, 1970-71 TO 2019-20</t>
  </si>
  <si>
    <t>(Production in "000" M.Tons)</t>
  </si>
  <si>
    <t>(Yield in M.Tons.Per Hectare)</t>
  </si>
  <si>
    <t>O N I O N</t>
  </si>
  <si>
    <t>C H I L L I E S</t>
  </si>
  <si>
    <t>P O T A T O E S</t>
  </si>
  <si>
    <t>OTHER VEGETABLES</t>
  </si>
  <si>
    <t xml:space="preserve">AREA </t>
  </si>
  <si>
    <t>3.14     AREA AND PRODUCTION OF FRUITS IN SINDH</t>
  </si>
  <si>
    <t>1970-71 to 2019-20</t>
  </si>
  <si>
    <t>(Production in "000" M. Tons)</t>
  </si>
  <si>
    <t xml:space="preserve">BANANA </t>
  </si>
  <si>
    <t>DATES</t>
  </si>
  <si>
    <t>MANGO</t>
  </si>
  <si>
    <t>CHICKOO</t>
  </si>
  <si>
    <t xml:space="preserve">GUAVA </t>
  </si>
  <si>
    <t>CITRUS FRUITS</t>
  </si>
  <si>
    <t>OTHER FRUITS</t>
  </si>
  <si>
    <t xml:space="preserve">TOTAL </t>
  </si>
  <si>
    <t>(...) = Data Not available</t>
  </si>
  <si>
    <t xml:space="preserve"> 3.15     AREA SOWN BY SOURCE OF IRRIGATION IN SINDH , </t>
  </si>
  <si>
    <t>(In "000" Hectares)</t>
  </si>
  <si>
    <t>AREA SOWN</t>
  </si>
  <si>
    <t>UN-IRRGATED</t>
  </si>
  <si>
    <t>I R R I G A T E D</t>
  </si>
  <si>
    <t>KHARIF</t>
  </si>
  <si>
    <t>RABI</t>
  </si>
  <si>
    <t>CANAL</t>
  </si>
  <si>
    <t>WELL</t>
  </si>
  <si>
    <t>TUBE WELL</t>
  </si>
  <si>
    <t>CANAL WELL</t>
  </si>
  <si>
    <t>CANAL        TUBE WELL</t>
  </si>
  <si>
    <t>OTHERS</t>
  </si>
  <si>
    <t xml:space="preserve">        -</t>
  </si>
  <si>
    <t>(...) =  Data not available</t>
  </si>
  <si>
    <t>Source:</t>
  </si>
  <si>
    <t xml:space="preserve">  i)  Agriculture Extension, Hyderabad.</t>
  </si>
  <si>
    <t>Note: Directorate of Agriculture CRSC, Hyderabad supplied data from 1999 to onward</t>
  </si>
  <si>
    <t>ii) Directorate of Agriculture CRSC Hyderabad.</t>
  </si>
  <si>
    <t xml:space="preserve"> 3.16     AGRICULTURE DEVELOPMENT LOANS BY COMMERCIAL BANKS</t>
  </si>
  <si>
    <t xml:space="preserve"> IN SINDH, 1980-81 TO 2019-20</t>
  </si>
  <si>
    <t>(Rs. in Million)</t>
  </si>
  <si>
    <t xml:space="preserve">LAND </t>
  </si>
  <si>
    <t>WATER COURSES</t>
  </si>
  <si>
    <t>TUBEWELLS</t>
  </si>
  <si>
    <t>TRACTORS &amp;</t>
  </si>
  <si>
    <t>THRESHERS</t>
  </si>
  <si>
    <t>STORAGE AND</t>
  </si>
  <si>
    <t>BULLOCKS</t>
  </si>
  <si>
    <t>OTHER</t>
  </si>
  <si>
    <t>IMPROVEMNET</t>
  </si>
  <si>
    <t>IMPROVEMENT</t>
  </si>
  <si>
    <t>IMPLEMENTS</t>
  </si>
  <si>
    <t>TRANSPORT</t>
  </si>
  <si>
    <t xml:space="preserve"> 3.17     AGRICULTURE PRODUCTION LOANS BY COMMERCIAL BANKS </t>
  </si>
  <si>
    <t>IN SINDH, 1980-81 TO 2019-20</t>
  </si>
  <si>
    <t>SEED</t>
  </si>
  <si>
    <t>FERTILIZER</t>
  </si>
  <si>
    <t>PESTICIDES</t>
  </si>
  <si>
    <t>Source: Agriculture Statistics of Pakistan, 1995-96, Ministery of Food, Agriculture (Economic Wing), Government of Pakistan, Islamabad.</t>
  </si>
  <si>
    <t xml:space="preserve">Average Size    of Farm </t>
  </si>
  <si>
    <t>FOREST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</si>
</sst>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64" formatCode="_(* #,##0_);_(* \(#,##0\);_(* &quot;-&quot;??_);_(@_)"/>
    <numFmt numFmtId="165" formatCode="0.00_)"/>
    <numFmt numFmtId="166" formatCode="#,##0.0_);\(#,##0.0\)"/>
    <numFmt numFmtId="167" formatCode="0_)"/>
    <numFmt numFmtId="168" formatCode="0.0_)"/>
    <numFmt numFmtId="169" formatCode="General_)"/>
    <numFmt numFmtId="170" formatCode="_ * #,##0.00_ ;_ * \-#,##0.00_ ;_ * &quot;-&quot;??_ ;_ @_ "/>
    <numFmt numFmtId="171" formatCode="_ * #,##0.0_ ;_ * \-#,##0.0_ ;_ * &quot;-&quot;??_ ;_ @_ "/>
    <numFmt numFmtId="172" formatCode="_-* #,##0.0_-;\-* #,##0.0_-;_-* &quot;-&quot;_-;_-@_-"/>
    <numFmt numFmtId="173" formatCode="_-* #,##0.00_-;\-* #,##0.00_-;_-* &quot;-&quot;_-;_-@_-"/>
  </numFmts>
  <fonts count="23" x14ac:knownFonts="1">
    <font>
      <sz val="11"/>
      <color theme="1"/>
      <name val="Calibri"/>
      <family val="2"/>
      <scheme val="minor"/>
    </font>
    <font>
      <sz val="10"/>
      <name val="Courie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i/>
      <u/>
      <sz val="14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2"/>
      <name val="Calibri"/>
      <family val="2"/>
      <scheme val="minor"/>
    </font>
    <font>
      <sz val="18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20"/>
      <name val="Calibri"/>
      <family val="2"/>
      <scheme val="minor"/>
    </font>
    <font>
      <b/>
      <u/>
      <sz val="18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b/>
      <sz val="15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4">
    <xf numFmtId="0" fontId="0" fillId="0" borderId="0"/>
    <xf numFmtId="37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4" fontId="1" fillId="0" borderId="0"/>
    <xf numFmtId="165" fontId="1" fillId="0" borderId="0"/>
    <xf numFmtId="165" fontId="1" fillId="0" borderId="0"/>
    <xf numFmtId="165" fontId="1" fillId="0" borderId="0"/>
    <xf numFmtId="169" fontId="1" fillId="0" borderId="0"/>
    <xf numFmtId="165" fontId="1" fillId="0" borderId="0"/>
    <xf numFmtId="166" fontId="1" fillId="0" borderId="0"/>
    <xf numFmtId="166" fontId="1" fillId="0" borderId="0"/>
    <xf numFmtId="41" fontId="1" fillId="0" borderId="0" applyFont="0" applyFill="0" applyBorder="0" applyAlignment="0" applyProtection="0"/>
    <xf numFmtId="164" fontId="1" fillId="0" borderId="0"/>
    <xf numFmtId="165" fontId="1" fillId="0" borderId="0"/>
    <xf numFmtId="165" fontId="1" fillId="0" borderId="0"/>
    <xf numFmtId="170" fontId="20" fillId="0" borderId="0" applyFont="0" applyFill="0" applyBorder="0" applyAlignment="0" applyProtection="0"/>
    <xf numFmtId="165" fontId="1" fillId="0" borderId="0"/>
    <xf numFmtId="165" fontId="1" fillId="0" borderId="0"/>
    <xf numFmtId="166" fontId="1" fillId="0" borderId="0"/>
    <xf numFmtId="166" fontId="1" fillId="0" borderId="0"/>
    <xf numFmtId="165" fontId="1" fillId="0" borderId="0"/>
    <xf numFmtId="165" fontId="1" fillId="0" borderId="0"/>
    <xf numFmtId="164" fontId="1" fillId="0" borderId="0"/>
    <xf numFmtId="164" fontId="1" fillId="0" borderId="0"/>
    <xf numFmtId="166" fontId="1" fillId="0" borderId="0"/>
    <xf numFmtId="164" fontId="1" fillId="0" borderId="0"/>
    <xf numFmtId="164" fontId="1" fillId="0" borderId="0"/>
    <xf numFmtId="165" fontId="1" fillId="0" borderId="0"/>
    <xf numFmtId="165" fontId="1" fillId="0" borderId="0"/>
  </cellStyleXfs>
  <cellXfs count="920">
    <xf numFmtId="0" fontId="0" fillId="0" borderId="0" xfId="0"/>
    <xf numFmtId="37" fontId="2" fillId="0" borderId="0" xfId="1" applyFont="1"/>
    <xf numFmtId="37" fontId="3" fillId="0" borderId="0" xfId="1" applyFont="1"/>
    <xf numFmtId="37" fontId="3" fillId="0" borderId="0" xfId="1" applyFont="1" applyAlignment="1">
      <alignment horizontal="left"/>
    </xf>
    <xf numFmtId="37" fontId="4" fillId="0" borderId="0" xfId="1" quotePrefix="1" applyFont="1" applyAlignment="1">
      <alignment horizontal="right"/>
    </xf>
    <xf numFmtId="37" fontId="3" fillId="0" borderId="1" xfId="1" applyFont="1" applyBorder="1" applyAlignment="1">
      <alignment horizontal="fill"/>
    </xf>
    <xf numFmtId="37" fontId="2" fillId="0" borderId="1" xfId="1" applyFont="1" applyBorder="1" applyAlignment="1">
      <alignment horizontal="fill"/>
    </xf>
    <xf numFmtId="37" fontId="6" fillId="0" borderId="0" xfId="1" quotePrefix="1" applyFont="1" applyAlignment="1">
      <alignment horizontal="right"/>
    </xf>
    <xf numFmtId="37" fontId="3" fillId="0" borderId="0" xfId="1" applyFont="1" applyBorder="1"/>
    <xf numFmtId="37" fontId="7" fillId="0" borderId="3" xfId="1" quotePrefix="1" applyFont="1" applyFill="1" applyBorder="1" applyAlignment="1">
      <alignment horizontal="center" vertical="center"/>
    </xf>
    <xf numFmtId="37" fontId="7" fillId="0" borderId="3" xfId="1" applyFont="1" applyFill="1" applyBorder="1" applyAlignment="1">
      <alignment horizontal="center" vertical="center"/>
    </xf>
    <xf numFmtId="37" fontId="7" fillId="0" borderId="5" xfId="1" applyFont="1" applyFill="1" applyBorder="1" applyAlignment="1">
      <alignment horizontal="centerContinuous" vertical="center"/>
    </xf>
    <xf numFmtId="37" fontId="7" fillId="0" borderId="12" xfId="1" quotePrefix="1" applyFont="1" applyFill="1" applyBorder="1" applyAlignment="1">
      <alignment horizontal="centerContinuous"/>
    </xf>
    <xf numFmtId="37" fontId="7" fillId="0" borderId="12" xfId="1" applyFont="1" applyFill="1" applyBorder="1" applyAlignment="1">
      <alignment horizontal="center"/>
    </xf>
    <xf numFmtId="37" fontId="8" fillId="0" borderId="11" xfId="1" applyFont="1" applyFill="1" applyBorder="1" applyAlignment="1">
      <alignment horizontal="centerContinuous"/>
    </xf>
    <xf numFmtId="37" fontId="8" fillId="0" borderId="10" xfId="1" applyFont="1" applyFill="1" applyBorder="1" applyAlignment="1">
      <alignment horizontal="center"/>
    </xf>
    <xf numFmtId="37" fontId="8" fillId="0" borderId="10" xfId="1" quotePrefix="1" applyFont="1" applyFill="1" applyBorder="1" applyAlignment="1">
      <alignment horizontal="center"/>
    </xf>
    <xf numFmtId="37" fontId="8" fillId="0" borderId="1" xfId="1" quotePrefix="1" applyFont="1" applyFill="1" applyBorder="1" applyAlignment="1">
      <alignment horizontal="center"/>
    </xf>
    <xf numFmtId="37" fontId="8" fillId="0" borderId="0" xfId="1" applyFont="1" applyFill="1" applyBorder="1" applyAlignment="1">
      <alignment horizontal="center"/>
    </xf>
    <xf numFmtId="37" fontId="9" fillId="0" borderId="0" xfId="1" quotePrefix="1" applyFont="1" applyFill="1" applyBorder="1" applyAlignment="1">
      <alignment horizontal="center"/>
    </xf>
    <xf numFmtId="37" fontId="6" fillId="0" borderId="0" xfId="1" applyFont="1" applyFill="1" applyAlignment="1">
      <alignment horizontal="left"/>
    </xf>
    <xf numFmtId="37" fontId="10" fillId="0" borderId="0" xfId="1" applyFont="1"/>
    <xf numFmtId="37" fontId="6" fillId="0" borderId="0" xfId="1" applyFont="1" applyFill="1" applyBorder="1" applyAlignment="1">
      <alignment horizontal="left"/>
    </xf>
    <xf numFmtId="37" fontId="10" fillId="0" borderId="0" xfId="1" applyFont="1" applyBorder="1"/>
    <xf numFmtId="37" fontId="10" fillId="0" borderId="0" xfId="1" applyFont="1" applyAlignment="1">
      <alignment horizontal="left"/>
    </xf>
    <xf numFmtId="164" fontId="10" fillId="0" borderId="0" xfId="1" applyNumberFormat="1" applyFont="1"/>
    <xf numFmtId="164" fontId="10" fillId="0" borderId="0" xfId="1" applyNumberFormat="1" applyFont="1" applyBorder="1"/>
    <xf numFmtId="37" fontId="6" fillId="0" borderId="1" xfId="1" applyFont="1" applyFill="1" applyBorder="1" applyAlignment="1">
      <alignment horizontal="left"/>
    </xf>
    <xf numFmtId="37" fontId="10" fillId="0" borderId="1" xfId="1" applyFont="1" applyBorder="1"/>
    <xf numFmtId="37" fontId="11" fillId="0" borderId="0" xfId="1" applyFont="1" applyAlignment="1">
      <alignment horizontal="right"/>
    </xf>
    <xf numFmtId="37" fontId="11" fillId="0" borderId="0" xfId="1" quotePrefix="1" applyFont="1" applyAlignment="1">
      <alignment horizontal="left"/>
    </xf>
    <xf numFmtId="37" fontId="11" fillId="0" borderId="0" xfId="1" quotePrefix="1" applyFont="1" applyAlignment="1">
      <alignment horizontal="right"/>
    </xf>
    <xf numFmtId="37" fontId="6" fillId="0" borderId="0" xfId="1" quotePrefix="1" applyFont="1" applyAlignment="1">
      <alignment horizontal="centerContinuous"/>
    </xf>
    <xf numFmtId="37" fontId="11" fillId="0" borderId="0" xfId="1" applyFont="1" applyAlignment="1">
      <alignment horizontal="centerContinuous"/>
    </xf>
    <xf numFmtId="165" fontId="3" fillId="0" borderId="0" xfId="2" applyNumberFormat="1" applyFont="1"/>
    <xf numFmtId="165" fontId="3" fillId="0" borderId="0" xfId="2" applyNumberFormat="1" applyFont="1" applyAlignment="1">
      <alignment horizontal="left"/>
    </xf>
    <xf numFmtId="165" fontId="2" fillId="0" borderId="0" xfId="2" applyNumberFormat="1" applyFont="1"/>
    <xf numFmtId="165" fontId="11" fillId="0" borderId="0" xfId="2" quotePrefix="1" applyNumberFormat="1" applyFont="1" applyAlignment="1">
      <alignment horizontal="right"/>
    </xf>
    <xf numFmtId="165" fontId="12" fillId="0" borderId="13" xfId="2" quotePrefix="1" applyNumberFormat="1" applyFont="1" applyFill="1" applyBorder="1" applyAlignment="1">
      <alignment horizontal="center" vertical="center"/>
    </xf>
    <xf numFmtId="165" fontId="12" fillId="0" borderId="6" xfId="2" applyNumberFormat="1" applyFont="1" applyFill="1" applyBorder="1" applyAlignment="1">
      <alignment horizontal="center" vertical="center"/>
    </xf>
    <xf numFmtId="165" fontId="12" fillId="0" borderId="7" xfId="2" applyNumberFormat="1" applyFont="1" applyFill="1" applyBorder="1" applyAlignment="1">
      <alignment horizontal="center" vertical="center"/>
    </xf>
    <xf numFmtId="165" fontId="3" fillId="0" borderId="0" xfId="2" applyNumberFormat="1" applyFont="1" applyBorder="1" applyAlignment="1">
      <alignment vertical="center"/>
    </xf>
    <xf numFmtId="165" fontId="3" fillId="0" borderId="0" xfId="2" applyNumberFormat="1" applyFont="1" applyAlignment="1">
      <alignment vertical="center"/>
    </xf>
    <xf numFmtId="165" fontId="6" fillId="0" borderId="4" xfId="2" applyNumberFormat="1" applyFont="1" applyFill="1" applyBorder="1" applyAlignment="1">
      <alignment horizontal="fill"/>
    </xf>
    <xf numFmtId="165" fontId="2" fillId="0" borderId="4" xfId="2" applyNumberFormat="1" applyFont="1" applyBorder="1" applyAlignment="1">
      <alignment horizontal="fill"/>
    </xf>
    <xf numFmtId="165" fontId="10" fillId="0" borderId="0" xfId="2" applyNumberFormat="1" applyFont="1"/>
    <xf numFmtId="165" fontId="6" fillId="0" borderId="1" xfId="2" applyNumberFormat="1" applyFont="1" applyFill="1" applyBorder="1" applyAlignment="1">
      <alignment horizontal="center"/>
    </xf>
    <xf numFmtId="166" fontId="10" fillId="0" borderId="1" xfId="2" applyNumberFormat="1" applyFont="1" applyBorder="1" applyAlignment="1" applyProtection="1">
      <alignment horizontal="center"/>
    </xf>
    <xf numFmtId="165" fontId="11" fillId="0" borderId="0" xfId="3" quotePrefix="1" applyNumberFormat="1" applyFont="1" applyAlignment="1">
      <alignment horizontal="right"/>
    </xf>
    <xf numFmtId="165" fontId="13" fillId="0" borderId="0" xfId="2" applyNumberFormat="1" applyFont="1"/>
    <xf numFmtId="165" fontId="13" fillId="0" borderId="0" xfId="2" applyNumberFormat="1" applyFont="1" applyAlignment="1">
      <alignment horizontal="left"/>
    </xf>
    <xf numFmtId="165" fontId="6" fillId="0" borderId="0" xfId="2" applyNumberFormat="1" applyFont="1" applyFill="1" applyAlignment="1">
      <alignment horizontal="center" vertical="center"/>
    </xf>
    <xf numFmtId="166" fontId="10" fillId="0" borderId="0" xfId="2" applyNumberFormat="1" applyFont="1" applyAlignment="1" applyProtection="1">
      <alignment horizontal="center" vertical="center"/>
    </xf>
    <xf numFmtId="165" fontId="6" fillId="0" borderId="0" xfId="2" applyNumberFormat="1" applyFont="1" applyFill="1" applyBorder="1" applyAlignment="1">
      <alignment horizontal="center" vertical="center"/>
    </xf>
    <xf numFmtId="166" fontId="10" fillId="0" borderId="0" xfId="2" applyNumberFormat="1" applyFont="1" applyBorder="1" applyAlignment="1" applyProtection="1">
      <alignment horizontal="center" vertical="center"/>
    </xf>
    <xf numFmtId="168" fontId="3" fillId="0" borderId="0" xfId="4" applyNumberFormat="1" applyFont="1"/>
    <xf numFmtId="168" fontId="4" fillId="0" borderId="0" xfId="4" applyNumberFormat="1" applyFont="1" applyAlignment="1"/>
    <xf numFmtId="168" fontId="3" fillId="0" borderId="1" xfId="4" applyNumberFormat="1" applyFont="1" applyBorder="1"/>
    <xf numFmtId="168" fontId="11" fillId="0" borderId="0" xfId="4" quotePrefix="1" applyNumberFormat="1" applyFont="1" applyBorder="1" applyAlignment="1"/>
    <xf numFmtId="168" fontId="6" fillId="0" borderId="1" xfId="4" quotePrefix="1" applyNumberFormat="1" applyFont="1" applyBorder="1" applyAlignment="1">
      <alignment horizontal="right"/>
    </xf>
    <xf numFmtId="168" fontId="12" fillId="0" borderId="1" xfId="4" applyNumberFormat="1" applyFont="1" applyFill="1" applyBorder="1" applyAlignment="1">
      <alignment horizontal="left" vertical="center"/>
    </xf>
    <xf numFmtId="168" fontId="12" fillId="0" borderId="14" xfId="4" quotePrefix="1" applyNumberFormat="1" applyFont="1" applyFill="1" applyBorder="1" applyAlignment="1">
      <alignment horizontal="right" vertical="center"/>
    </xf>
    <xf numFmtId="168" fontId="12" fillId="0" borderId="14" xfId="4" applyNumberFormat="1" applyFont="1" applyFill="1" applyBorder="1" applyAlignment="1">
      <alignment horizontal="right" vertical="center"/>
    </xf>
    <xf numFmtId="168" fontId="13" fillId="0" borderId="0" xfId="4" applyNumberFormat="1" applyFont="1" applyAlignment="1">
      <alignment vertical="center"/>
    </xf>
    <xf numFmtId="168" fontId="10" fillId="0" borderId="0" xfId="4" applyNumberFormat="1" applyFont="1" applyFill="1"/>
    <xf numFmtId="168" fontId="10" fillId="0" borderId="0" xfId="4" applyNumberFormat="1" applyFont="1"/>
    <xf numFmtId="168" fontId="12" fillId="0" borderId="0" xfId="4" applyNumberFormat="1" applyFont="1" applyFill="1" applyAlignment="1">
      <alignment horizontal="left"/>
    </xf>
    <xf numFmtId="168" fontId="12" fillId="0" borderId="0" xfId="4" applyNumberFormat="1" applyFont="1"/>
    <xf numFmtId="168" fontId="14" fillId="0" borderId="0" xfId="4" applyNumberFormat="1" applyFont="1"/>
    <xf numFmtId="168" fontId="13" fillId="0" borderId="0" xfId="4" applyNumberFormat="1" applyFont="1" applyFill="1" applyAlignment="1">
      <alignment horizontal="left"/>
    </xf>
    <xf numFmtId="168" fontId="13" fillId="0" borderId="0" xfId="4" applyNumberFormat="1" applyFont="1"/>
    <xf numFmtId="168" fontId="13" fillId="0" borderId="0" xfId="4" applyNumberFormat="1" applyFont="1" applyFill="1" applyBorder="1" applyAlignment="1">
      <alignment horizontal="left"/>
    </xf>
    <xf numFmtId="168" fontId="13" fillId="0" borderId="0" xfId="4" applyNumberFormat="1" applyFont="1" applyBorder="1"/>
    <xf numFmtId="168" fontId="13" fillId="0" borderId="1" xfId="4" applyNumberFormat="1" applyFont="1" applyFill="1" applyBorder="1" applyAlignment="1">
      <alignment horizontal="left"/>
    </xf>
    <xf numFmtId="168" fontId="13" fillId="0" borderId="1" xfId="4" applyNumberFormat="1" applyFont="1" applyBorder="1"/>
    <xf numFmtId="168" fontId="13" fillId="0" borderId="0" xfId="4" applyNumberFormat="1" applyFont="1" applyBorder="1" applyAlignment="1">
      <alignment vertical="center"/>
    </xf>
    <xf numFmtId="168" fontId="12" fillId="0" borderId="0" xfId="4" applyNumberFormat="1" applyFont="1" applyAlignment="1">
      <alignment vertical="center"/>
    </xf>
    <xf numFmtId="168" fontId="6" fillId="0" borderId="0" xfId="4" applyNumberFormat="1" applyFont="1"/>
    <xf numFmtId="168" fontId="10" fillId="0" borderId="1" xfId="4" applyNumberFormat="1" applyFont="1" applyFill="1" applyBorder="1"/>
    <xf numFmtId="168" fontId="10" fillId="0" borderId="1" xfId="4" applyNumberFormat="1" applyFont="1" applyBorder="1"/>
    <xf numFmtId="168" fontId="11" fillId="0" borderId="0" xfId="4" applyNumberFormat="1" applyFont="1" applyAlignment="1">
      <alignment horizontal="right"/>
    </xf>
    <xf numFmtId="168" fontId="3" fillId="0" borderId="0" xfId="4" applyNumberFormat="1" applyFont="1" applyAlignment="1">
      <alignment horizontal="left"/>
    </xf>
    <xf numFmtId="168" fontId="10" fillId="0" borderId="0" xfId="4" applyNumberFormat="1" applyFont="1" applyFill="1" applyBorder="1"/>
    <xf numFmtId="168" fontId="10" fillId="0" borderId="0" xfId="4" applyNumberFormat="1" applyFont="1" applyBorder="1"/>
    <xf numFmtId="168" fontId="4" fillId="0" borderId="0" xfId="5" applyNumberFormat="1" applyFont="1" applyFill="1" applyAlignment="1"/>
    <xf numFmtId="168" fontId="15" fillId="0" borderId="0" xfId="5" applyNumberFormat="1" applyFont="1" applyAlignment="1">
      <alignment horizontal="right"/>
    </xf>
    <xf numFmtId="168" fontId="3" fillId="0" borderId="0" xfId="5" applyNumberFormat="1" applyFont="1" applyBorder="1"/>
    <xf numFmtId="168" fontId="3" fillId="0" borderId="0" xfId="5" applyNumberFormat="1" applyFont="1"/>
    <xf numFmtId="168" fontId="3" fillId="0" borderId="0" xfId="6" applyNumberFormat="1" applyFont="1"/>
    <xf numFmtId="168" fontId="3" fillId="0" borderId="0" xfId="6" applyNumberFormat="1" applyFont="1" applyBorder="1"/>
    <xf numFmtId="168" fontId="3" fillId="0" borderId="0" xfId="4" applyNumberFormat="1" applyFont="1" applyBorder="1"/>
    <xf numFmtId="168" fontId="2" fillId="0" borderId="1" xfId="6" applyNumberFormat="1" applyFont="1" applyBorder="1"/>
    <xf numFmtId="168" fontId="2" fillId="0" borderId="0" xfId="5" applyNumberFormat="1" applyFont="1"/>
    <xf numFmtId="168" fontId="2" fillId="0" borderId="0" xfId="6" applyNumberFormat="1" applyFont="1"/>
    <xf numFmtId="168" fontId="12" fillId="0" borderId="6" xfId="4" applyNumberFormat="1" applyFont="1" applyFill="1" applyBorder="1" applyAlignment="1">
      <alignment horizontal="right" vertical="center"/>
    </xf>
    <xf numFmtId="168" fontId="12" fillId="0" borderId="7" xfId="4" applyNumberFormat="1" applyFont="1" applyFill="1" applyBorder="1" applyAlignment="1">
      <alignment horizontal="right" vertical="center"/>
    </xf>
    <xf numFmtId="168" fontId="12" fillId="0" borderId="0" xfId="4" applyNumberFormat="1" applyFont="1" applyBorder="1" applyAlignment="1">
      <alignment vertical="center"/>
    </xf>
    <xf numFmtId="168" fontId="11" fillId="0" borderId="4" xfId="6" applyNumberFormat="1" applyFont="1" applyFill="1" applyBorder="1" applyAlignment="1">
      <alignment horizontal="fill"/>
    </xf>
    <xf numFmtId="168" fontId="6" fillId="0" borderId="0" xfId="4" applyNumberFormat="1" applyFont="1" applyBorder="1"/>
    <xf numFmtId="168" fontId="13" fillId="0" borderId="14" xfId="6" applyNumberFormat="1" applyFont="1" applyBorder="1"/>
    <xf numFmtId="168" fontId="12" fillId="0" borderId="14" xfId="6" quotePrefix="1" applyNumberFormat="1" applyFont="1" applyBorder="1" applyAlignment="1">
      <alignment horizontal="right"/>
    </xf>
    <xf numFmtId="168" fontId="12" fillId="0" borderId="6" xfId="4" quotePrefix="1" applyNumberFormat="1" applyFont="1" applyFill="1" applyBorder="1" applyAlignment="1">
      <alignment horizontal="right" vertical="center"/>
    </xf>
    <xf numFmtId="168" fontId="12" fillId="0" borderId="0" xfId="7" applyNumberFormat="1" applyFont="1" applyFill="1" applyBorder="1" applyAlignment="1">
      <alignment vertical="center"/>
    </xf>
    <xf numFmtId="168" fontId="12" fillId="0" borderId="0" xfId="7" applyNumberFormat="1" applyFont="1" applyFill="1" applyAlignment="1">
      <alignment vertical="center"/>
    </xf>
    <xf numFmtId="168" fontId="6" fillId="0" borderId="0" xfId="7" applyNumberFormat="1" applyFont="1" applyFill="1" applyAlignment="1">
      <alignment vertical="center"/>
    </xf>
    <xf numFmtId="168" fontId="12" fillId="0" borderId="4" xfId="7" applyNumberFormat="1" applyFont="1" applyFill="1" applyBorder="1" applyAlignment="1">
      <alignment horizontal="fill"/>
    </xf>
    <xf numFmtId="168" fontId="2" fillId="0" borderId="0" xfId="6" applyNumberFormat="1" applyFont="1" applyBorder="1" applyAlignment="1">
      <alignment horizontal="fill"/>
    </xf>
    <xf numFmtId="168" fontId="13" fillId="0" borderId="0" xfId="6" applyNumberFormat="1" applyFont="1" applyBorder="1" applyAlignment="1">
      <alignment horizontal="fill"/>
    </xf>
    <xf numFmtId="168" fontId="13" fillId="0" borderId="0" xfId="7" applyNumberFormat="1" applyFont="1" applyBorder="1"/>
    <xf numFmtId="168" fontId="13" fillId="0" borderId="0" xfId="7" applyNumberFormat="1" applyFont="1"/>
    <xf numFmtId="168" fontId="3" fillId="0" borderId="0" xfId="7" applyNumberFormat="1" applyFont="1"/>
    <xf numFmtId="168" fontId="3" fillId="0" borderId="0" xfId="7" applyNumberFormat="1" applyFont="1" applyBorder="1" applyAlignment="1">
      <alignment horizontal="fill"/>
    </xf>
    <xf numFmtId="168" fontId="2" fillId="0" borderId="0" xfId="7" applyNumberFormat="1" applyFont="1" applyBorder="1" applyAlignment="1">
      <alignment horizontal="fill"/>
    </xf>
    <xf numFmtId="168" fontId="11" fillId="0" borderId="0" xfId="6" quotePrefix="1" applyNumberFormat="1" applyFont="1" applyAlignment="1">
      <alignment horizontal="right"/>
    </xf>
    <xf numFmtId="168" fontId="3" fillId="0" borderId="0" xfId="7" applyNumberFormat="1" applyFont="1" applyBorder="1"/>
    <xf numFmtId="168" fontId="3" fillId="0" borderId="0" xfId="6" applyNumberFormat="1" applyFont="1" applyAlignment="1">
      <alignment horizontal="left"/>
    </xf>
    <xf numFmtId="168" fontId="15" fillId="0" borderId="0" xfId="7" applyNumberFormat="1" applyFont="1" applyAlignment="1">
      <alignment horizontal="right"/>
    </xf>
    <xf numFmtId="168" fontId="14" fillId="0" borderId="1" xfId="7" quotePrefix="1" applyNumberFormat="1" applyFont="1" applyBorder="1" applyAlignment="1">
      <alignment horizontal="right"/>
    </xf>
    <xf numFmtId="168" fontId="5" fillId="0" borderId="1" xfId="7" quotePrefix="1" applyNumberFormat="1" applyFont="1" applyBorder="1" applyAlignment="1">
      <alignment horizontal="right"/>
    </xf>
    <xf numFmtId="168" fontId="6" fillId="0" borderId="1" xfId="7" quotePrefix="1" applyNumberFormat="1" applyFont="1" applyBorder="1" applyAlignment="1">
      <alignment horizontal="right"/>
    </xf>
    <xf numFmtId="168" fontId="12" fillId="0" borderId="1" xfId="4" applyNumberFormat="1" applyFont="1" applyFill="1" applyBorder="1" applyAlignment="1">
      <alignment horizontal="right" vertical="center"/>
    </xf>
    <xf numFmtId="168" fontId="12" fillId="0" borderId="0" xfId="7" applyNumberFormat="1" applyFont="1" applyFill="1" applyAlignment="1">
      <alignment horizontal="right" vertical="center"/>
    </xf>
    <xf numFmtId="168" fontId="6" fillId="0" borderId="0" xfId="7" applyNumberFormat="1" applyFont="1" applyFill="1" applyAlignment="1">
      <alignment horizontal="right" vertical="center"/>
    </xf>
    <xf numFmtId="168" fontId="13" fillId="0" borderId="0" xfId="7" applyNumberFormat="1" applyFont="1" applyBorder="1" applyAlignment="1">
      <alignment horizontal="fill"/>
    </xf>
    <xf numFmtId="168" fontId="12" fillId="0" borderId="6" xfId="7" applyNumberFormat="1" applyFont="1" applyFill="1" applyBorder="1" applyAlignment="1">
      <alignment horizontal="right" vertical="center"/>
    </xf>
    <xf numFmtId="168" fontId="12" fillId="0" borderId="0" xfId="7" applyNumberFormat="1" applyFont="1" applyFill="1" applyBorder="1" applyAlignment="1">
      <alignment horizontal="fill"/>
    </xf>
    <xf numFmtId="168" fontId="2" fillId="0" borderId="1" xfId="7" applyNumberFormat="1" applyFont="1" applyBorder="1"/>
    <xf numFmtId="168" fontId="11" fillId="0" borderId="1" xfId="7" quotePrefix="1" applyNumberFormat="1" applyFont="1" applyBorder="1" applyAlignment="1">
      <alignment horizontal="right"/>
    </xf>
    <xf numFmtId="168" fontId="3" fillId="0" borderId="0" xfId="7" applyNumberFormat="1" applyFont="1" applyAlignment="1">
      <alignment horizontal="left"/>
    </xf>
    <xf numFmtId="168" fontId="11" fillId="0" borderId="0" xfId="7" quotePrefix="1" applyNumberFormat="1" applyFont="1" applyAlignment="1">
      <alignment horizontal="right"/>
    </xf>
    <xf numFmtId="169" fontId="2" fillId="0" borderId="0" xfId="8" applyNumberFormat="1" applyFont="1"/>
    <xf numFmtId="169" fontId="2" fillId="0" borderId="0" xfId="8" applyNumberFormat="1" applyFont="1" applyAlignment="1">
      <alignment horizontal="left"/>
    </xf>
    <xf numFmtId="169" fontId="2" fillId="0" borderId="1" xfId="8" applyNumberFormat="1" applyFont="1" applyBorder="1" applyAlignment="1">
      <alignment horizontal="fill"/>
    </xf>
    <xf numFmtId="169" fontId="6" fillId="0" borderId="8" xfId="8" applyNumberFormat="1" applyFont="1" applyFill="1" applyBorder="1" applyAlignment="1">
      <alignment horizontal="centerContinuous"/>
    </xf>
    <xf numFmtId="169" fontId="6" fillId="0" borderId="0" xfId="8" applyNumberFormat="1" applyFont="1" applyFill="1" applyAlignment="1">
      <alignment horizontal="centerContinuous"/>
    </xf>
    <xf numFmtId="169" fontId="6" fillId="0" borderId="12" xfId="8" applyNumberFormat="1" applyFont="1" applyFill="1" applyBorder="1" applyAlignment="1">
      <alignment horizontal="centerContinuous" vertical="top"/>
    </xf>
    <xf numFmtId="169" fontId="6" fillId="0" borderId="10" xfId="8" applyNumberFormat="1" applyFont="1" applyFill="1" applyBorder="1" applyAlignment="1">
      <alignment horizontal="centerContinuous" vertical="top"/>
    </xf>
    <xf numFmtId="169" fontId="6" fillId="0" borderId="1" xfId="8" applyNumberFormat="1" applyFont="1" applyFill="1" applyBorder="1" applyAlignment="1">
      <alignment horizontal="centerContinuous" vertical="top"/>
    </xf>
    <xf numFmtId="37" fontId="13" fillId="0" borderId="0" xfId="8" applyNumberFormat="1" applyFont="1" applyProtection="1"/>
    <xf numFmtId="37" fontId="10" fillId="0" borderId="0" xfId="8" applyNumberFormat="1" applyFont="1" applyProtection="1"/>
    <xf numFmtId="169" fontId="2" fillId="0" borderId="4" xfId="8" applyNumberFormat="1" applyFont="1" applyBorder="1" applyAlignment="1">
      <alignment horizontal="fill"/>
    </xf>
    <xf numFmtId="169" fontId="11" fillId="0" borderId="4" xfId="8" applyNumberFormat="1" applyFont="1" applyBorder="1" applyAlignment="1">
      <alignment horizontal="right"/>
    </xf>
    <xf numFmtId="169" fontId="11" fillId="0" borderId="0" xfId="8" applyNumberFormat="1" applyFont="1"/>
    <xf numFmtId="37" fontId="13" fillId="0" borderId="0" xfId="8" applyNumberFormat="1" applyFont="1" applyAlignment="1" applyProtection="1">
      <alignment horizontal="right"/>
    </xf>
    <xf numFmtId="169" fontId="6" fillId="0" borderId="1" xfId="8" applyNumberFormat="1" applyFont="1" applyFill="1" applyBorder="1" applyAlignment="1">
      <alignment horizontal="left"/>
    </xf>
    <xf numFmtId="169" fontId="11" fillId="0" borderId="0" xfId="8" quotePrefix="1" applyNumberFormat="1" applyFont="1"/>
    <xf numFmtId="169" fontId="2" fillId="0" borderId="1" xfId="8" applyNumberFormat="1" applyFont="1" applyBorder="1" applyAlignment="1">
      <alignment horizontal="left"/>
    </xf>
    <xf numFmtId="169" fontId="11" fillId="0" borderId="0" xfId="8" quotePrefix="1" applyNumberFormat="1" applyFont="1" applyAlignment="1">
      <alignment horizontal="left"/>
    </xf>
    <xf numFmtId="169" fontId="6" fillId="0" borderId="8" xfId="8" applyNumberFormat="1" applyFont="1" applyFill="1" applyBorder="1" applyAlignment="1">
      <alignment horizontal="center"/>
    </xf>
    <xf numFmtId="169" fontId="6" fillId="0" borderId="10" xfId="8" applyNumberFormat="1" applyFont="1" applyFill="1" applyBorder="1" applyAlignment="1">
      <alignment horizontal="center"/>
    </xf>
    <xf numFmtId="169" fontId="6" fillId="0" borderId="0" xfId="8" applyNumberFormat="1" applyFont="1" applyFill="1" applyAlignment="1">
      <alignment horizontal="center"/>
    </xf>
    <xf numFmtId="169" fontId="12" fillId="0" borderId="0" xfId="8" applyNumberFormat="1" applyFont="1" applyFill="1" applyAlignment="1">
      <alignment horizontal="center"/>
    </xf>
    <xf numFmtId="169" fontId="4" fillId="0" borderId="0" xfId="9" applyNumberFormat="1" applyFont="1" applyAlignment="1"/>
    <xf numFmtId="169" fontId="2" fillId="0" borderId="0" xfId="9" applyNumberFormat="1" applyFont="1"/>
    <xf numFmtId="169" fontId="16" fillId="0" borderId="0" xfId="9" applyNumberFormat="1" applyFont="1"/>
    <xf numFmtId="169" fontId="11" fillId="0" borderId="1" xfId="9" applyNumberFormat="1" applyFont="1" applyBorder="1"/>
    <xf numFmtId="169" fontId="6" fillId="0" borderId="1" xfId="9" quotePrefix="1" applyNumberFormat="1" applyFont="1" applyBorder="1" applyAlignment="1">
      <alignment horizontal="right"/>
    </xf>
    <xf numFmtId="169" fontId="2" fillId="0" borderId="0" xfId="9" applyNumberFormat="1" applyFont="1" applyAlignment="1">
      <alignment vertical="center"/>
    </xf>
    <xf numFmtId="169" fontId="6" fillId="0" borderId="4" xfId="9" applyNumberFormat="1" applyFont="1" applyFill="1" applyBorder="1" applyAlignment="1">
      <alignment horizontal="fill"/>
    </xf>
    <xf numFmtId="169" fontId="2" fillId="0" borderId="4" xfId="9" applyNumberFormat="1" applyFont="1" applyBorder="1" applyAlignment="1">
      <alignment horizontal="fill"/>
    </xf>
    <xf numFmtId="169" fontId="12" fillId="0" borderId="0" xfId="9" applyNumberFormat="1" applyFont="1" applyFill="1" applyAlignment="1">
      <alignment horizontal="center"/>
    </xf>
    <xf numFmtId="165" fontId="2" fillId="0" borderId="0" xfId="9" applyNumberFormat="1" applyFont="1" applyProtection="1"/>
    <xf numFmtId="169" fontId="2" fillId="0" borderId="0" xfId="9" applyNumberFormat="1" applyFont="1" applyAlignment="1">
      <alignment horizontal="left"/>
    </xf>
    <xf numFmtId="169" fontId="12" fillId="0" borderId="0" xfId="9" applyNumberFormat="1" applyFont="1" applyFill="1" applyBorder="1" applyAlignment="1">
      <alignment horizontal="center"/>
    </xf>
    <xf numFmtId="169" fontId="2" fillId="0" borderId="0" xfId="9" applyNumberFormat="1" applyFont="1" applyBorder="1"/>
    <xf numFmtId="169" fontId="12" fillId="0" borderId="0" xfId="10" applyNumberFormat="1" applyFont="1" applyFill="1" applyAlignment="1">
      <alignment horizontal="center"/>
    </xf>
    <xf numFmtId="169" fontId="2" fillId="0" borderId="0" xfId="10" applyNumberFormat="1" applyFont="1"/>
    <xf numFmtId="169" fontId="12" fillId="0" borderId="0" xfId="10" quotePrefix="1" applyNumberFormat="1" applyFont="1" applyFill="1" applyAlignment="1">
      <alignment horizontal="center"/>
    </xf>
    <xf numFmtId="165" fontId="2" fillId="0" borderId="0" xfId="10" applyNumberFormat="1" applyFont="1" applyProtection="1"/>
    <xf numFmtId="169" fontId="12" fillId="0" borderId="0" xfId="10" quotePrefix="1" applyNumberFormat="1" applyFont="1" applyFill="1" applyBorder="1" applyAlignment="1">
      <alignment horizontal="center"/>
    </xf>
    <xf numFmtId="169" fontId="2" fillId="0" borderId="0" xfId="10" applyNumberFormat="1" applyFont="1" applyAlignment="1">
      <alignment horizontal="left"/>
    </xf>
    <xf numFmtId="169" fontId="6" fillId="0" borderId="1" xfId="10" quotePrefix="1" applyNumberFormat="1" applyFont="1" applyFill="1" applyBorder="1" applyAlignment="1">
      <alignment horizontal="center"/>
    </xf>
    <xf numFmtId="39" fontId="10" fillId="0" borderId="0" xfId="10" applyNumberFormat="1" applyFont="1" applyProtection="1"/>
    <xf numFmtId="39" fontId="10" fillId="0" borderId="1" xfId="10" applyNumberFormat="1" applyFont="1" applyBorder="1" applyProtection="1"/>
    <xf numFmtId="39" fontId="10" fillId="0" borderId="0" xfId="10" applyNumberFormat="1" applyFont="1" applyBorder="1" applyProtection="1"/>
    <xf numFmtId="165" fontId="10" fillId="0" borderId="0" xfId="10" applyNumberFormat="1" applyFont="1" applyBorder="1" applyProtection="1"/>
    <xf numFmtId="169" fontId="2" fillId="0" borderId="4" xfId="10" applyNumberFormat="1" applyFont="1" applyBorder="1" applyAlignment="1">
      <alignment horizontal="fill"/>
    </xf>
    <xf numFmtId="169" fontId="2" fillId="0" borderId="0" xfId="9" applyNumberFormat="1" applyFont="1" applyAlignment="1">
      <alignment horizontal="right"/>
    </xf>
    <xf numFmtId="169" fontId="11" fillId="0" borderId="4" xfId="9" quotePrefix="1" applyNumberFormat="1" applyFont="1" applyBorder="1" applyAlignment="1"/>
    <xf numFmtId="169" fontId="17" fillId="2" borderId="0" xfId="10" quotePrefix="1" applyNumberFormat="1" applyFont="1" applyFill="1" applyAlignment="1">
      <alignment horizontal="center"/>
    </xf>
    <xf numFmtId="169" fontId="11" fillId="0" borderId="0" xfId="9" applyNumberFormat="1" applyFont="1" applyAlignment="1"/>
    <xf numFmtId="169" fontId="11" fillId="0" borderId="0" xfId="9" applyNumberFormat="1" applyFont="1"/>
    <xf numFmtId="169" fontId="3" fillId="0" borderId="0" xfId="11" applyNumberFormat="1" applyFont="1"/>
    <xf numFmtId="169" fontId="3" fillId="0" borderId="0" xfId="11" applyNumberFormat="1" applyFont="1" applyBorder="1"/>
    <xf numFmtId="169" fontId="11" fillId="0" borderId="0" xfId="11" applyNumberFormat="1" applyFont="1" applyBorder="1" applyAlignment="1">
      <alignment horizontal="right"/>
    </xf>
    <xf numFmtId="169" fontId="3" fillId="0" borderId="1" xfId="11" applyNumberFormat="1" applyFont="1" applyBorder="1"/>
    <xf numFmtId="169" fontId="11" fillId="0" borderId="1" xfId="11" applyNumberFormat="1" applyFont="1" applyBorder="1" applyAlignment="1">
      <alignment horizontal="right"/>
    </xf>
    <xf numFmtId="169" fontId="12" fillId="0" borderId="14" xfId="11" applyNumberFormat="1" applyFont="1" applyFill="1" applyBorder="1" applyAlignment="1">
      <alignment horizontal="center" vertical="center"/>
    </xf>
    <xf numFmtId="169" fontId="3" fillId="0" borderId="0" xfId="11" applyNumberFormat="1" applyFont="1" applyAlignment="1">
      <alignment vertical="center"/>
    </xf>
    <xf numFmtId="169" fontId="6" fillId="0" borderId="4" xfId="11" applyNumberFormat="1" applyFont="1" applyFill="1" applyBorder="1" applyAlignment="1">
      <alignment horizontal="fill"/>
    </xf>
    <xf numFmtId="169" fontId="2" fillId="0" borderId="4" xfId="11" applyNumberFormat="1" applyFont="1" applyBorder="1" applyAlignment="1">
      <alignment horizontal="right"/>
    </xf>
    <xf numFmtId="169" fontId="12" fillId="0" borderId="0" xfId="12" applyFont="1" applyFill="1" applyAlignment="1">
      <alignment horizontal="center"/>
    </xf>
    <xf numFmtId="169" fontId="12" fillId="0" borderId="0" xfId="12" applyFont="1" applyFill="1" applyBorder="1" applyAlignment="1">
      <alignment horizontal="center"/>
    </xf>
    <xf numFmtId="169" fontId="6" fillId="0" borderId="1" xfId="12" applyFont="1" applyFill="1" applyBorder="1" applyAlignment="1">
      <alignment horizontal="center"/>
    </xf>
    <xf numFmtId="37" fontId="10" fillId="0" borderId="1" xfId="12" applyNumberFormat="1" applyFont="1" applyFill="1" applyBorder="1" applyAlignment="1" applyProtection="1">
      <alignment horizontal="right"/>
    </xf>
    <xf numFmtId="169" fontId="10" fillId="0" borderId="0" xfId="13" applyNumberFormat="1" applyFont="1"/>
    <xf numFmtId="169" fontId="2" fillId="0" borderId="0" xfId="13" applyNumberFormat="1" applyFont="1" applyBorder="1" applyAlignment="1">
      <alignment horizontal="fill"/>
    </xf>
    <xf numFmtId="169" fontId="11" fillId="0" borderId="0" xfId="13" quotePrefix="1" applyNumberFormat="1" applyFont="1" applyAlignment="1">
      <alignment horizontal="right"/>
    </xf>
    <xf numFmtId="169" fontId="3" fillId="0" borderId="0" xfId="13" applyNumberFormat="1" applyFont="1"/>
    <xf numFmtId="169" fontId="2" fillId="0" borderId="0" xfId="11" applyNumberFormat="1" applyFont="1" applyBorder="1" applyAlignment="1">
      <alignment horizontal="fill"/>
    </xf>
    <xf numFmtId="169" fontId="11" fillId="0" borderId="0" xfId="11" applyNumberFormat="1" applyFont="1" applyAlignment="1">
      <alignment horizontal="left"/>
    </xf>
    <xf numFmtId="169" fontId="3" fillId="0" borderId="0" xfId="11" applyNumberFormat="1" applyFont="1" applyAlignment="1">
      <alignment horizontal="left"/>
    </xf>
    <xf numFmtId="169" fontId="4" fillId="0" borderId="0" xfId="14" applyNumberFormat="1" applyFont="1" applyAlignment="1"/>
    <xf numFmtId="169" fontId="3" fillId="0" borderId="0" xfId="14" applyNumberFormat="1" applyFont="1"/>
    <xf numFmtId="169" fontId="18" fillId="0" borderId="0" xfId="14" quotePrefix="1" applyNumberFormat="1" applyFont="1" applyBorder="1" applyAlignment="1">
      <alignment horizontal="center"/>
    </xf>
    <xf numFmtId="169" fontId="3" fillId="0" borderId="1" xfId="14" applyNumberFormat="1" applyFont="1" applyBorder="1"/>
    <xf numFmtId="169" fontId="11" fillId="0" borderId="1" xfId="14" quotePrefix="1" applyNumberFormat="1" applyFont="1" applyBorder="1" applyAlignment="1">
      <alignment horizontal="right"/>
    </xf>
    <xf numFmtId="169" fontId="6" fillId="0" borderId="8" xfId="14" quotePrefix="1" applyNumberFormat="1" applyFont="1" applyFill="1" applyBorder="1" applyAlignment="1">
      <alignment horizontal="center" vertical="center"/>
    </xf>
    <xf numFmtId="169" fontId="3" fillId="0" borderId="0" xfId="14" applyNumberFormat="1" applyFont="1" applyAlignment="1">
      <alignment vertical="center"/>
    </xf>
    <xf numFmtId="169" fontId="6" fillId="0" borderId="4" xfId="14" applyNumberFormat="1" applyFont="1" applyFill="1" applyBorder="1" applyAlignment="1">
      <alignment horizontal="fill"/>
    </xf>
    <xf numFmtId="169" fontId="2" fillId="0" borderId="4" xfId="14" applyNumberFormat="1" applyFont="1" applyBorder="1" applyAlignment="1">
      <alignment horizontal="fill"/>
    </xf>
    <xf numFmtId="169" fontId="2" fillId="0" borderId="0" xfId="14" applyNumberFormat="1" applyFont="1"/>
    <xf numFmtId="169" fontId="6" fillId="0" borderId="0" xfId="14" applyNumberFormat="1" applyFont="1" applyFill="1" applyAlignment="1">
      <alignment horizontal="center"/>
    </xf>
    <xf numFmtId="165" fontId="10" fillId="0" borderId="0" xfId="14" applyNumberFormat="1" applyFont="1" applyProtection="1"/>
    <xf numFmtId="169" fontId="10" fillId="0" borderId="0" xfId="14" applyNumberFormat="1" applyFont="1"/>
    <xf numFmtId="169" fontId="6" fillId="0" borderId="0" xfId="14" applyNumberFormat="1" applyFont="1" applyFill="1" applyBorder="1" applyAlignment="1">
      <alignment horizontal="center"/>
    </xf>
    <xf numFmtId="169" fontId="10" fillId="0" borderId="0" xfId="14" applyNumberFormat="1" applyFont="1" applyBorder="1"/>
    <xf numFmtId="169" fontId="10" fillId="0" borderId="0" xfId="14" applyNumberFormat="1" applyFont="1" applyBorder="1" applyAlignment="1">
      <alignment horizontal="left"/>
    </xf>
    <xf numFmtId="169" fontId="6" fillId="0" borderId="0" xfId="15" applyNumberFormat="1" applyFont="1" applyFill="1" applyAlignment="1">
      <alignment horizontal="center"/>
    </xf>
    <xf numFmtId="169" fontId="10" fillId="0" borderId="0" xfId="15" applyNumberFormat="1" applyFont="1"/>
    <xf numFmtId="169" fontId="6" fillId="0" borderId="0" xfId="15" quotePrefix="1" applyNumberFormat="1" applyFont="1" applyFill="1" applyAlignment="1">
      <alignment horizontal="center"/>
    </xf>
    <xf numFmtId="165" fontId="10" fillId="0" borderId="0" xfId="15" applyNumberFormat="1" applyFont="1" applyProtection="1"/>
    <xf numFmtId="169" fontId="6" fillId="0" borderId="0" xfId="15" quotePrefix="1" applyNumberFormat="1" applyFont="1" applyFill="1" applyBorder="1" applyAlignment="1">
      <alignment horizontal="center"/>
    </xf>
    <xf numFmtId="169" fontId="6" fillId="0" borderId="1" xfId="15" quotePrefix="1" applyNumberFormat="1" applyFont="1" applyFill="1" applyBorder="1" applyAlignment="1">
      <alignment horizontal="center"/>
    </xf>
    <xf numFmtId="165" fontId="10" fillId="0" borderId="1" xfId="15" quotePrefix="1" applyNumberFormat="1" applyFont="1" applyFill="1" applyBorder="1" applyAlignment="1" applyProtection="1">
      <alignment horizontal="right"/>
    </xf>
    <xf numFmtId="165" fontId="10" fillId="0" borderId="1" xfId="15" quotePrefix="1" applyNumberFormat="1" applyFont="1" applyFill="1" applyBorder="1" applyAlignment="1">
      <alignment horizontal="right"/>
    </xf>
    <xf numFmtId="165" fontId="10" fillId="0" borderId="1" xfId="15" applyNumberFormat="1" applyFont="1" applyFill="1" applyBorder="1" applyAlignment="1">
      <alignment horizontal="right"/>
    </xf>
    <xf numFmtId="169" fontId="3" fillId="0" borderId="0" xfId="15" applyNumberFormat="1" applyFont="1"/>
    <xf numFmtId="169" fontId="2" fillId="0" borderId="0" xfId="15" applyNumberFormat="1" applyFont="1"/>
    <xf numFmtId="169" fontId="11" fillId="0" borderId="0" xfId="15" applyNumberFormat="1" applyFont="1" applyAlignment="1">
      <alignment horizontal="right"/>
    </xf>
    <xf numFmtId="169" fontId="3" fillId="0" borderId="0" xfId="14" applyNumberFormat="1" applyFont="1" applyAlignment="1">
      <alignment horizontal="left"/>
    </xf>
    <xf numFmtId="169" fontId="3" fillId="0" borderId="0" xfId="17" applyNumberFormat="1" applyFont="1"/>
    <xf numFmtId="169" fontId="16" fillId="0" borderId="0" xfId="17" applyNumberFormat="1" applyFont="1"/>
    <xf numFmtId="169" fontId="3" fillId="0" borderId="0" xfId="17" applyNumberFormat="1" applyFont="1" applyProtection="1"/>
    <xf numFmtId="169" fontId="2" fillId="0" borderId="1" xfId="17" applyNumberFormat="1" applyFont="1" applyBorder="1" applyProtection="1"/>
    <xf numFmtId="169" fontId="2" fillId="0" borderId="0" xfId="17" applyNumberFormat="1" applyFont="1" applyProtection="1"/>
    <xf numFmtId="169" fontId="6" fillId="0" borderId="0" xfId="17" applyNumberFormat="1" applyFont="1" applyAlignment="1" applyProtection="1">
      <alignment horizontal="right"/>
    </xf>
    <xf numFmtId="169" fontId="3" fillId="0" borderId="0" xfId="17" applyNumberFormat="1" applyFont="1" applyBorder="1"/>
    <xf numFmtId="169" fontId="13" fillId="0" borderId="0" xfId="17" applyNumberFormat="1" applyFont="1" applyBorder="1"/>
    <xf numFmtId="169" fontId="13" fillId="0" borderId="0" xfId="17" applyNumberFormat="1" applyFont="1"/>
    <xf numFmtId="169" fontId="12" fillId="0" borderId="6" xfId="17" applyNumberFormat="1" applyFont="1" applyFill="1" applyBorder="1" applyAlignment="1" applyProtection="1">
      <alignment horizontal="center" vertical="center"/>
    </xf>
    <xf numFmtId="169" fontId="6" fillId="0" borderId="0" xfId="17" applyNumberFormat="1" applyFont="1" applyFill="1" applyBorder="1" applyProtection="1"/>
    <xf numFmtId="169" fontId="6" fillId="0" borderId="0" xfId="17" applyNumberFormat="1" applyFont="1" applyFill="1" applyProtection="1"/>
    <xf numFmtId="169" fontId="6" fillId="0" borderId="0" xfId="17" applyNumberFormat="1" applyFont="1" applyFill="1" applyBorder="1" applyAlignment="1" applyProtection="1">
      <alignment horizontal="center"/>
    </xf>
    <xf numFmtId="169" fontId="6" fillId="0" borderId="0" xfId="17" applyNumberFormat="1" applyFont="1" applyFill="1" applyBorder="1" applyAlignment="1" applyProtection="1">
      <alignment horizontal="right"/>
    </xf>
    <xf numFmtId="169" fontId="6" fillId="0" borderId="0" xfId="17" applyNumberFormat="1" applyFont="1" applyFill="1" applyAlignment="1" applyProtection="1">
      <alignment horizontal="right"/>
    </xf>
    <xf numFmtId="169" fontId="6" fillId="0" borderId="0" xfId="17" applyNumberFormat="1" applyFont="1" applyFill="1" applyBorder="1"/>
    <xf numFmtId="169" fontId="6" fillId="0" borderId="0" xfId="17" applyNumberFormat="1" applyFont="1" applyFill="1" applyBorder="1" applyAlignment="1" applyProtection="1">
      <alignment horizontal="centerContinuous"/>
    </xf>
    <xf numFmtId="169" fontId="10" fillId="0" borderId="0" xfId="17" applyNumberFormat="1" applyFont="1" applyFill="1" applyBorder="1" applyAlignment="1">
      <alignment horizontal="centerContinuous"/>
    </xf>
    <xf numFmtId="169" fontId="10" fillId="0" borderId="0" xfId="17" applyNumberFormat="1" applyFont="1" applyBorder="1" applyAlignment="1">
      <alignment horizontal="centerContinuous"/>
    </xf>
    <xf numFmtId="169" fontId="6" fillId="0" borderId="0" xfId="17" applyNumberFormat="1" applyFont="1" applyFill="1" applyAlignment="1" applyProtection="1">
      <alignment horizontal="left" vertical="center"/>
    </xf>
    <xf numFmtId="37" fontId="10" fillId="0" borderId="0" xfId="17" applyNumberFormat="1" applyFont="1" applyProtection="1"/>
    <xf numFmtId="37" fontId="10" fillId="0" borderId="0" xfId="17" applyNumberFormat="1" applyFont="1" applyAlignment="1" applyProtection="1">
      <alignment horizontal="right"/>
    </xf>
    <xf numFmtId="166" fontId="10" fillId="0" borderId="0" xfId="17" applyNumberFormat="1" applyFont="1" applyAlignment="1" applyProtection="1">
      <alignment horizontal="right"/>
    </xf>
    <xf numFmtId="166" fontId="10" fillId="0" borderId="0" xfId="17" applyNumberFormat="1" applyFont="1" applyProtection="1"/>
    <xf numFmtId="169" fontId="10" fillId="0" borderId="0" xfId="17" applyNumberFormat="1" applyFont="1" applyFill="1" applyProtection="1"/>
    <xf numFmtId="169" fontId="10" fillId="0" borderId="0" xfId="17" applyNumberFormat="1" applyFont="1" applyFill="1" applyAlignment="1" applyProtection="1">
      <alignment horizontal="center" vertical="center"/>
    </xf>
    <xf numFmtId="37" fontId="10" fillId="0" borderId="0" xfId="17" quotePrefix="1" applyNumberFormat="1" applyFont="1" applyAlignment="1" applyProtection="1">
      <alignment horizontal="right"/>
    </xf>
    <xf numFmtId="168" fontId="10" fillId="0" borderId="0" xfId="17" applyNumberFormat="1" applyFont="1" applyFill="1" applyProtection="1"/>
    <xf numFmtId="169" fontId="10" fillId="0" borderId="0" xfId="17" applyNumberFormat="1" applyFont="1" applyFill="1" applyAlignment="1" applyProtection="1">
      <alignment horizontal="center"/>
    </xf>
    <xf numFmtId="169" fontId="10" fillId="0" borderId="0" xfId="17" applyNumberFormat="1" applyFont="1" applyFill="1" applyAlignment="1" applyProtection="1">
      <alignment horizontal="left"/>
    </xf>
    <xf numFmtId="169" fontId="6" fillId="0" borderId="0" xfId="17" applyNumberFormat="1" applyFont="1" applyFill="1"/>
    <xf numFmtId="169" fontId="6" fillId="0" borderId="0" xfId="17" applyNumberFormat="1" applyFont="1" applyFill="1" applyAlignment="1">
      <alignment horizontal="center" vertical="center"/>
    </xf>
    <xf numFmtId="169" fontId="10" fillId="0" borderId="0" xfId="17" applyNumberFormat="1" applyFont="1"/>
    <xf numFmtId="169" fontId="10" fillId="0" borderId="0" xfId="17" applyNumberFormat="1" applyFont="1" applyAlignment="1">
      <alignment horizontal="left"/>
    </xf>
    <xf numFmtId="168" fontId="10" fillId="0" borderId="0" xfId="17" applyNumberFormat="1" applyFont="1" applyFill="1" applyBorder="1" applyProtection="1"/>
    <xf numFmtId="169" fontId="10" fillId="0" borderId="0" xfId="17" applyNumberFormat="1" applyFont="1" applyFill="1" applyBorder="1" applyProtection="1"/>
    <xf numFmtId="169" fontId="10" fillId="0" borderId="0" xfId="17" applyNumberFormat="1" applyFont="1" applyFill="1" applyBorder="1" applyAlignment="1" applyProtection="1">
      <alignment horizontal="center" vertical="center"/>
    </xf>
    <xf numFmtId="37" fontId="10" fillId="0" borderId="0" xfId="17" applyNumberFormat="1" applyFont="1" applyBorder="1" applyProtection="1"/>
    <xf numFmtId="37" fontId="10" fillId="0" borderId="0" xfId="17" applyNumberFormat="1" applyFont="1" applyBorder="1" applyAlignment="1" applyProtection="1">
      <alignment horizontal="right"/>
    </xf>
    <xf numFmtId="166" fontId="10" fillId="0" borderId="0" xfId="17" applyNumberFormat="1" applyFont="1" applyBorder="1" applyProtection="1"/>
    <xf numFmtId="169" fontId="10" fillId="0" borderId="0" xfId="17" applyNumberFormat="1" applyFont="1" applyFill="1" applyBorder="1" applyAlignment="1" applyProtection="1">
      <alignment horizontal="center"/>
    </xf>
    <xf numFmtId="169" fontId="10" fillId="0" borderId="0" xfId="17" applyNumberFormat="1" applyFont="1" applyFill="1" applyBorder="1" applyAlignment="1" applyProtection="1">
      <alignment horizontal="left"/>
    </xf>
    <xf numFmtId="37" fontId="10" fillId="0" borderId="0" xfId="17" quotePrefix="1" applyNumberFormat="1" applyFont="1" applyBorder="1" applyAlignment="1" applyProtection="1">
      <alignment horizontal="right"/>
    </xf>
    <xf numFmtId="168" fontId="10" fillId="0" borderId="1" xfId="17" applyNumberFormat="1" applyFont="1" applyFill="1" applyBorder="1" applyProtection="1"/>
    <xf numFmtId="169" fontId="10" fillId="0" borderId="1" xfId="17" applyNumberFormat="1" applyFont="1" applyFill="1" applyBorder="1" applyAlignment="1" applyProtection="1">
      <alignment horizontal="center"/>
    </xf>
    <xf numFmtId="169" fontId="10" fillId="0" borderId="1" xfId="17" applyNumberFormat="1" applyFont="1" applyFill="1" applyBorder="1" applyAlignment="1" applyProtection="1">
      <alignment horizontal="center" vertical="center"/>
    </xf>
    <xf numFmtId="169" fontId="10" fillId="0" borderId="1" xfId="17" applyNumberFormat="1" applyFont="1" applyFill="1" applyBorder="1" applyAlignment="1" applyProtection="1">
      <alignment horizontal="left"/>
    </xf>
    <xf numFmtId="37" fontId="10" fillId="0" borderId="1" xfId="17" applyNumberFormat="1" applyFont="1" applyBorder="1" applyProtection="1"/>
    <xf numFmtId="37" fontId="10" fillId="0" borderId="1" xfId="17" quotePrefix="1" applyNumberFormat="1" applyFont="1" applyBorder="1" applyAlignment="1" applyProtection="1">
      <alignment horizontal="right"/>
    </xf>
    <xf numFmtId="166" fontId="10" fillId="0" borderId="1" xfId="17" applyNumberFormat="1" applyFont="1" applyBorder="1" applyProtection="1"/>
    <xf numFmtId="168" fontId="11" fillId="0" borderId="0" xfId="17" quotePrefix="1" applyNumberFormat="1" applyFont="1" applyAlignment="1" applyProtection="1">
      <alignment horizontal="left"/>
    </xf>
    <xf numFmtId="169" fontId="11" fillId="0" borderId="0" xfId="17" applyNumberFormat="1" applyFont="1" applyProtection="1"/>
    <xf numFmtId="169" fontId="2" fillId="0" borderId="0" xfId="17" applyNumberFormat="1" applyFont="1"/>
    <xf numFmtId="169" fontId="11" fillId="0" borderId="0" xfId="17" quotePrefix="1" applyNumberFormat="1" applyFont="1" applyAlignment="1" applyProtection="1">
      <alignment horizontal="right"/>
    </xf>
    <xf numFmtId="168" fontId="6" fillId="0" borderId="0" xfId="17" applyNumberFormat="1" applyFont="1" applyFill="1" applyAlignment="1" applyProtection="1">
      <alignment horizontal="left" vertical="center"/>
    </xf>
    <xf numFmtId="168" fontId="6" fillId="0" borderId="0" xfId="17" applyNumberFormat="1" applyFont="1" applyFill="1" applyProtection="1"/>
    <xf numFmtId="166" fontId="10" fillId="0" borderId="0" xfId="17" quotePrefix="1" applyNumberFormat="1" applyFont="1" applyAlignment="1" applyProtection="1">
      <alignment horizontal="right"/>
    </xf>
    <xf numFmtId="168" fontId="6" fillId="0" borderId="0" xfId="17" applyNumberFormat="1" applyFont="1" applyFill="1"/>
    <xf numFmtId="166" fontId="10" fillId="0" borderId="0" xfId="17" applyNumberFormat="1" applyFont="1" applyBorder="1" applyAlignment="1" applyProtection="1">
      <alignment horizontal="right"/>
    </xf>
    <xf numFmtId="166" fontId="10" fillId="0" borderId="0" xfId="17" quotePrefix="1" applyNumberFormat="1" applyFont="1" applyBorder="1" applyAlignment="1" applyProtection="1">
      <alignment horizontal="right"/>
    </xf>
    <xf numFmtId="169" fontId="3" fillId="0" borderId="0" xfId="18" applyNumberFormat="1" applyFont="1"/>
    <xf numFmtId="169" fontId="4" fillId="0" borderId="0" xfId="18" quotePrefix="1" applyNumberFormat="1" applyFont="1" applyAlignment="1"/>
    <xf numFmtId="169" fontId="4" fillId="0" borderId="0" xfId="18" quotePrefix="1" applyNumberFormat="1" applyFont="1" applyAlignment="1">
      <alignment horizontal="right"/>
    </xf>
    <xf numFmtId="169" fontId="4" fillId="0" borderId="0" xfId="18" quotePrefix="1" applyNumberFormat="1" applyFont="1" applyAlignment="1">
      <alignment horizontal="left"/>
    </xf>
    <xf numFmtId="169" fontId="3" fillId="0" borderId="0" xfId="18" applyNumberFormat="1" applyFont="1" applyBorder="1"/>
    <xf numFmtId="169" fontId="18" fillId="0" borderId="0" xfId="18" quotePrefix="1" applyNumberFormat="1" applyFont="1" applyAlignment="1">
      <alignment horizontal="centerContinuous"/>
    </xf>
    <xf numFmtId="169" fontId="3" fillId="0" borderId="0" xfId="18" applyNumberFormat="1" applyFont="1" applyAlignment="1">
      <alignment horizontal="centerContinuous"/>
    </xf>
    <xf numFmtId="169" fontId="13" fillId="0" borderId="0" xfId="18" applyNumberFormat="1" applyFont="1" applyAlignment="1">
      <alignment horizontal="centerContinuous"/>
    </xf>
    <xf numFmtId="169" fontId="12" fillId="0" borderId="6" xfId="18" applyNumberFormat="1" applyFont="1" applyFill="1" applyBorder="1" applyAlignment="1">
      <alignment horizontal="center" vertical="center"/>
    </xf>
    <xf numFmtId="169" fontId="12" fillId="0" borderId="6" xfId="18" applyNumberFormat="1" applyFont="1" applyFill="1" applyBorder="1" applyAlignment="1">
      <alignment horizontal="center" vertical="center" wrapText="1"/>
    </xf>
    <xf numFmtId="169" fontId="12" fillId="0" borderId="6" xfId="18" quotePrefix="1" applyNumberFormat="1" applyFont="1" applyFill="1" applyBorder="1" applyAlignment="1">
      <alignment horizontal="center" vertical="center" wrapText="1"/>
    </xf>
    <xf numFmtId="169" fontId="12" fillId="0" borderId="7" xfId="18" applyNumberFormat="1" applyFont="1" applyFill="1" applyBorder="1" applyAlignment="1">
      <alignment horizontal="center" vertical="center"/>
    </xf>
    <xf numFmtId="169" fontId="12" fillId="0" borderId="13" xfId="18" applyNumberFormat="1" applyFont="1" applyFill="1" applyBorder="1" applyAlignment="1">
      <alignment horizontal="center" vertical="center"/>
    </xf>
    <xf numFmtId="169" fontId="12" fillId="0" borderId="6" xfId="18" quotePrefix="1" applyNumberFormat="1" applyFont="1" applyFill="1" applyBorder="1" applyAlignment="1">
      <alignment horizontal="center" vertical="center"/>
    </xf>
    <xf numFmtId="169" fontId="12" fillId="0" borderId="7" xfId="18" quotePrefix="1" applyNumberFormat="1" applyFont="1" applyFill="1" applyBorder="1" applyAlignment="1">
      <alignment horizontal="center" vertical="center"/>
    </xf>
    <xf numFmtId="169" fontId="13" fillId="0" borderId="0" xfId="18" applyNumberFormat="1" applyFont="1" applyBorder="1" applyAlignment="1">
      <alignment horizontal="center" vertical="center"/>
    </xf>
    <xf numFmtId="169" fontId="13" fillId="0" borderId="0" xfId="18" applyNumberFormat="1" applyFont="1" applyAlignment="1">
      <alignment horizontal="center" vertical="center"/>
    </xf>
    <xf numFmtId="169" fontId="6" fillId="0" borderId="0" xfId="18" applyNumberFormat="1" applyFont="1" applyFill="1" applyBorder="1" applyAlignment="1">
      <alignment horizontal="fill"/>
    </xf>
    <xf numFmtId="169" fontId="10" fillId="0" borderId="0" xfId="19" applyNumberFormat="1" applyFont="1" applyBorder="1"/>
    <xf numFmtId="169" fontId="10" fillId="0" borderId="0" xfId="19" applyNumberFormat="1" applyFont="1"/>
    <xf numFmtId="169" fontId="6" fillId="0" borderId="1" xfId="19" applyNumberFormat="1" applyFont="1" applyFill="1" applyBorder="1" applyAlignment="1">
      <alignment horizontal="left"/>
    </xf>
    <xf numFmtId="170" fontId="10" fillId="0" borderId="1" xfId="20" applyFont="1" applyBorder="1"/>
    <xf numFmtId="170" fontId="10" fillId="0" borderId="1" xfId="20" applyFont="1" applyBorder="1" applyProtection="1"/>
    <xf numFmtId="169" fontId="11" fillId="0" borderId="0" xfId="19" quotePrefix="1" applyNumberFormat="1" applyFont="1" applyAlignment="1">
      <alignment horizontal="left"/>
    </xf>
    <xf numFmtId="169" fontId="2" fillId="0" borderId="0" xfId="19" applyNumberFormat="1" applyFont="1"/>
    <xf numFmtId="169" fontId="11" fillId="0" borderId="0" xfId="18" applyNumberFormat="1" applyFont="1" applyAlignment="1">
      <alignment horizontal="right"/>
    </xf>
    <xf numFmtId="169" fontId="11" fillId="0" borderId="0" xfId="12" quotePrefix="1" applyFont="1" applyAlignment="1">
      <alignment horizontal="right"/>
    </xf>
    <xf numFmtId="169" fontId="3" fillId="0" borderId="0" xfId="19" applyNumberFormat="1" applyFont="1" applyBorder="1"/>
    <xf numFmtId="169" fontId="3" fillId="0" borderId="0" xfId="19" applyNumberFormat="1" applyFont="1"/>
    <xf numFmtId="169" fontId="3" fillId="0" borderId="0" xfId="18" applyNumberFormat="1" applyFont="1" applyAlignment="1">
      <alignment horizontal="left"/>
    </xf>
    <xf numFmtId="169" fontId="3" fillId="0" borderId="0" xfId="12" applyFont="1" applyAlignment="1">
      <alignment horizontal="center"/>
    </xf>
    <xf numFmtId="169" fontId="4" fillId="0" borderId="0" xfId="12" applyFont="1" applyAlignment="1"/>
    <xf numFmtId="169" fontId="4" fillId="0" borderId="0" xfId="12" applyFont="1" applyAlignment="1">
      <alignment horizontal="right"/>
    </xf>
    <xf numFmtId="169" fontId="4" fillId="0" borderId="0" xfId="12" applyFont="1" applyAlignment="1">
      <alignment horizontal="left"/>
    </xf>
    <xf numFmtId="169" fontId="3" fillId="0" borderId="0" xfId="12" applyFont="1"/>
    <xf numFmtId="169" fontId="2" fillId="0" borderId="0" xfId="12" applyFont="1" applyAlignment="1">
      <alignment horizontal="center"/>
    </xf>
    <xf numFmtId="169" fontId="2" fillId="0" borderId="0" xfId="12" applyFont="1"/>
    <xf numFmtId="169" fontId="11" fillId="0" borderId="0" xfId="12" applyFont="1" applyAlignment="1">
      <alignment horizontal="right"/>
    </xf>
    <xf numFmtId="169" fontId="11" fillId="0" borderId="0" xfId="12" applyFont="1"/>
    <xf numFmtId="169" fontId="2" fillId="0" borderId="0" xfId="12" applyFont="1" applyBorder="1" applyAlignment="1">
      <alignment horizontal="center"/>
    </xf>
    <xf numFmtId="169" fontId="2" fillId="0" borderId="0" xfId="12" applyFont="1" applyBorder="1"/>
    <xf numFmtId="169" fontId="11" fillId="0" borderId="0" xfId="12" applyFont="1" applyBorder="1" applyAlignment="1">
      <alignment horizontal="right"/>
    </xf>
    <xf numFmtId="169" fontId="11" fillId="0" borderId="0" xfId="12" applyFont="1" applyBorder="1"/>
    <xf numFmtId="169" fontId="2" fillId="0" borderId="1" xfId="12" applyFont="1" applyBorder="1" applyAlignment="1">
      <alignment horizontal="center"/>
    </xf>
    <xf numFmtId="169" fontId="2" fillId="0" borderId="1" xfId="12" applyFont="1" applyBorder="1"/>
    <xf numFmtId="169" fontId="11" fillId="0" borderId="1" xfId="12" applyFont="1" applyBorder="1" applyAlignment="1">
      <alignment horizontal="right"/>
    </xf>
    <xf numFmtId="169" fontId="11" fillId="0" borderId="1" xfId="12" applyFont="1" applyBorder="1"/>
    <xf numFmtId="169" fontId="3" fillId="0" borderId="0" xfId="12" applyFont="1" applyAlignment="1">
      <alignment horizontal="center" vertical="center"/>
    </xf>
    <xf numFmtId="169" fontId="3" fillId="0" borderId="0" xfId="12" applyFont="1" applyAlignment="1">
      <alignment vertical="center"/>
    </xf>
    <xf numFmtId="169" fontId="2" fillId="0" borderId="0" xfId="12" applyFont="1" applyFill="1" applyAlignment="1">
      <alignment horizontal="center"/>
    </xf>
    <xf numFmtId="169" fontId="10" fillId="0" borderId="0" xfId="12" applyFont="1" applyAlignment="1">
      <alignment horizontal="right"/>
    </xf>
    <xf numFmtId="169" fontId="10" fillId="0" borderId="0" xfId="12" applyFont="1"/>
    <xf numFmtId="166" fontId="13" fillId="0" borderId="0" xfId="21" applyNumberFormat="1" applyFont="1" applyBorder="1" applyProtection="1"/>
    <xf numFmtId="169" fontId="6" fillId="0" borderId="1" xfId="12" applyFont="1" applyFill="1" applyBorder="1"/>
    <xf numFmtId="166" fontId="10" fillId="0" borderId="1" xfId="21" applyNumberFormat="1" applyFont="1" applyBorder="1" applyProtection="1"/>
    <xf numFmtId="166" fontId="10" fillId="0" borderId="1" xfId="12" applyNumberFormat="1" applyFont="1" applyBorder="1" applyProtection="1"/>
    <xf numFmtId="169" fontId="11" fillId="0" borderId="0" xfId="12" quotePrefix="1" applyFont="1" applyBorder="1" applyAlignment="1">
      <alignment horizontal="right"/>
    </xf>
    <xf numFmtId="169" fontId="6" fillId="0" borderId="0" xfId="22" applyNumberFormat="1" applyFont="1" applyBorder="1" applyAlignment="1">
      <alignment horizontal="center"/>
    </xf>
    <xf numFmtId="169" fontId="3" fillId="0" borderId="0" xfId="22" applyNumberFormat="1" applyFont="1"/>
    <xf numFmtId="169" fontId="3" fillId="0" borderId="0" xfId="22" applyNumberFormat="1" applyFont="1" applyAlignment="1">
      <alignment horizontal="center"/>
    </xf>
    <xf numFmtId="169" fontId="3" fillId="0" borderId="0" xfId="22" applyNumberFormat="1" applyFont="1" applyBorder="1"/>
    <xf numFmtId="169" fontId="5" fillId="0" borderId="0" xfId="22" quotePrefix="1" applyNumberFormat="1" applyFont="1" applyBorder="1" applyAlignment="1">
      <alignment horizontal="center"/>
    </xf>
    <xf numFmtId="169" fontId="18" fillId="0" borderId="0" xfId="22" quotePrefix="1" applyNumberFormat="1" applyFont="1" applyBorder="1" applyAlignment="1">
      <alignment horizontal="center"/>
    </xf>
    <xf numFmtId="169" fontId="2" fillId="0" borderId="0" xfId="22" applyNumberFormat="1" applyFont="1" applyAlignment="1">
      <alignment horizontal="center"/>
    </xf>
    <xf numFmtId="169" fontId="2" fillId="0" borderId="0" xfId="22" applyNumberFormat="1" applyFont="1"/>
    <xf numFmtId="169" fontId="11" fillId="0" borderId="0" xfId="22" applyNumberFormat="1" applyFont="1" applyAlignment="1">
      <alignment horizontal="right"/>
    </xf>
    <xf numFmtId="169" fontId="11" fillId="0" borderId="0" xfId="22" applyNumberFormat="1" applyFont="1" applyBorder="1" applyAlignment="1">
      <alignment horizontal="right"/>
    </xf>
    <xf numFmtId="169" fontId="11" fillId="0" borderId="0" xfId="22" applyNumberFormat="1" applyFont="1" applyAlignment="1"/>
    <xf numFmtId="169" fontId="11" fillId="0" borderId="0" xfId="22" applyNumberFormat="1" applyFont="1" applyAlignment="1">
      <alignment horizontal="right" vertical="top"/>
    </xf>
    <xf numFmtId="169" fontId="11" fillId="0" borderId="0" xfId="22" applyNumberFormat="1" applyFont="1" applyBorder="1" applyAlignment="1">
      <alignment horizontal="right" vertical="top"/>
    </xf>
    <xf numFmtId="169" fontId="11" fillId="0" borderId="0" xfId="22" applyNumberFormat="1" applyFont="1"/>
    <xf numFmtId="169" fontId="2" fillId="0" borderId="1" xfId="22" applyNumberFormat="1" applyFont="1" applyBorder="1" applyAlignment="1">
      <alignment horizontal="center"/>
    </xf>
    <xf numFmtId="169" fontId="2" fillId="0" borderId="1" xfId="22" applyNumberFormat="1" applyFont="1" applyBorder="1"/>
    <xf numFmtId="169" fontId="11" fillId="0" borderId="1" xfId="22" applyNumberFormat="1" applyFont="1" applyBorder="1" applyAlignment="1">
      <alignment horizontal="right" vertical="center"/>
    </xf>
    <xf numFmtId="169" fontId="11" fillId="0" borderId="0" xfId="22" applyNumberFormat="1" applyFont="1" applyBorder="1" applyAlignment="1">
      <alignment horizontal="right" vertical="center"/>
    </xf>
    <xf numFmtId="169" fontId="11" fillId="0" borderId="1" xfId="22" applyNumberFormat="1" applyFont="1" applyBorder="1"/>
    <xf numFmtId="169" fontId="12" fillId="0" borderId="1" xfId="22" applyNumberFormat="1" applyFont="1" applyFill="1" applyBorder="1" applyAlignment="1">
      <alignment horizontal="center" vertical="center"/>
    </xf>
    <xf numFmtId="169" fontId="12" fillId="0" borderId="13" xfId="22" applyNumberFormat="1" applyFont="1" applyFill="1" applyBorder="1" applyAlignment="1">
      <alignment horizontal="center" vertical="center"/>
    </xf>
    <xf numFmtId="169" fontId="12" fillId="0" borderId="14" xfId="22" applyNumberFormat="1" applyFont="1" applyFill="1" applyBorder="1" applyAlignment="1">
      <alignment horizontal="center" vertical="center"/>
    </xf>
    <xf numFmtId="169" fontId="12" fillId="0" borderId="0" xfId="22" applyNumberFormat="1" applyFont="1" applyFill="1" applyBorder="1" applyAlignment="1">
      <alignment horizontal="center" vertical="center"/>
    </xf>
    <xf numFmtId="166" fontId="12" fillId="0" borderId="1" xfId="22" applyNumberFormat="1" applyFont="1" applyFill="1" applyBorder="1" applyAlignment="1" applyProtection="1">
      <alignment horizontal="center" vertical="center"/>
    </xf>
    <xf numFmtId="169" fontId="13" fillId="0" borderId="0" xfId="22" applyNumberFormat="1" applyFont="1" applyAlignment="1">
      <alignment horizontal="center" vertical="center"/>
    </xf>
    <xf numFmtId="169" fontId="12" fillId="0" borderId="1" xfId="22" quotePrefix="1" applyNumberFormat="1" applyFont="1" applyFill="1" applyBorder="1" applyAlignment="1">
      <alignment horizontal="center" vertical="center"/>
    </xf>
    <xf numFmtId="169" fontId="12" fillId="0" borderId="10" xfId="22" quotePrefix="1" applyNumberFormat="1" applyFont="1" applyFill="1" applyBorder="1" applyAlignment="1">
      <alignment horizontal="center" vertical="center"/>
    </xf>
    <xf numFmtId="169" fontId="12" fillId="0" borderId="0" xfId="22" quotePrefix="1" applyNumberFormat="1" applyFont="1" applyFill="1" applyBorder="1" applyAlignment="1">
      <alignment horizontal="center" vertical="center"/>
    </xf>
    <xf numFmtId="169" fontId="6" fillId="0" borderId="0" xfId="22" applyNumberFormat="1" applyFont="1" applyFill="1" applyAlignment="1">
      <alignment horizontal="center"/>
    </xf>
    <xf numFmtId="169" fontId="2" fillId="0" borderId="0" xfId="22" applyNumberFormat="1" applyFont="1" applyBorder="1"/>
    <xf numFmtId="166" fontId="13" fillId="0" borderId="0" xfId="22" applyNumberFormat="1" applyFont="1" applyBorder="1" applyProtection="1"/>
    <xf numFmtId="169" fontId="10" fillId="0" borderId="0" xfId="22" applyNumberFormat="1" applyFont="1"/>
    <xf numFmtId="169" fontId="10" fillId="0" borderId="0" xfId="22" applyNumberFormat="1" applyFont="1" applyAlignment="1">
      <alignment horizontal="left"/>
    </xf>
    <xf numFmtId="169" fontId="10" fillId="0" borderId="0" xfId="21" applyNumberFormat="1" applyFont="1"/>
    <xf numFmtId="169" fontId="10" fillId="0" borderId="0" xfId="21" applyNumberFormat="1" applyFont="1" applyAlignment="1">
      <alignment horizontal="left"/>
    </xf>
    <xf numFmtId="169" fontId="6" fillId="0" borderId="1" xfId="21" applyNumberFormat="1" applyFont="1" applyFill="1" applyBorder="1" applyAlignment="1">
      <alignment horizontal="left"/>
    </xf>
    <xf numFmtId="169" fontId="11" fillId="0" borderId="0" xfId="21" applyNumberFormat="1" applyFont="1"/>
    <xf numFmtId="169" fontId="2" fillId="0" borderId="0" xfId="21" applyNumberFormat="1" applyFont="1"/>
    <xf numFmtId="169" fontId="3" fillId="0" borderId="0" xfId="21" applyNumberFormat="1" applyFont="1"/>
    <xf numFmtId="169" fontId="3" fillId="0" borderId="0" xfId="23" applyNumberFormat="1" applyFont="1" applyAlignment="1">
      <alignment horizontal="center"/>
    </xf>
    <xf numFmtId="169" fontId="4" fillId="0" borderId="0" xfId="23" quotePrefix="1" applyNumberFormat="1" applyFont="1" applyAlignment="1"/>
    <xf numFmtId="169" fontId="4" fillId="0" borderId="0" xfId="23" quotePrefix="1" applyNumberFormat="1" applyFont="1" applyAlignment="1">
      <alignment horizontal="left"/>
    </xf>
    <xf numFmtId="169" fontId="3" fillId="0" borderId="0" xfId="23" applyNumberFormat="1" applyFont="1"/>
    <xf numFmtId="169" fontId="2" fillId="0" borderId="0" xfId="23" applyNumberFormat="1" applyFont="1"/>
    <xf numFmtId="169" fontId="18" fillId="0" borderId="0" xfId="23" quotePrefix="1" applyNumberFormat="1" applyFont="1" applyAlignment="1"/>
    <xf numFmtId="169" fontId="18" fillId="0" borderId="0" xfId="24" applyNumberFormat="1" applyFont="1" applyAlignment="1"/>
    <xf numFmtId="169" fontId="3" fillId="0" borderId="0" xfId="24" applyNumberFormat="1" applyFont="1"/>
    <xf numFmtId="169" fontId="2" fillId="0" borderId="0" xfId="23" applyNumberFormat="1" applyFont="1" applyAlignment="1">
      <alignment horizontal="center"/>
    </xf>
    <xf numFmtId="169" fontId="6" fillId="0" borderId="0" xfId="23" quotePrefix="1" applyNumberFormat="1" applyFont="1" applyAlignment="1">
      <alignment horizontal="right"/>
    </xf>
    <xf numFmtId="169" fontId="11" fillId="0" borderId="0" xfId="23" applyNumberFormat="1" applyFont="1"/>
    <xf numFmtId="169" fontId="12" fillId="0" borderId="0" xfId="23" applyNumberFormat="1" applyFont="1" applyFill="1" applyBorder="1" applyAlignment="1">
      <alignment horizontal="centerContinuous"/>
    </xf>
    <xf numFmtId="169" fontId="12" fillId="0" borderId="5" xfId="23" quotePrefix="1" applyNumberFormat="1" applyFont="1" applyFill="1" applyBorder="1" applyAlignment="1">
      <alignment horizontal="centerContinuous"/>
    </xf>
    <xf numFmtId="169" fontId="12" fillId="0" borderId="4" xfId="23" applyNumberFormat="1" applyFont="1" applyFill="1" applyBorder="1" applyAlignment="1">
      <alignment horizontal="centerContinuous"/>
    </xf>
    <xf numFmtId="169" fontId="12" fillId="0" borderId="5" xfId="23" applyNumberFormat="1" applyFont="1" applyFill="1" applyBorder="1" applyAlignment="1">
      <alignment horizontal="centerContinuous"/>
    </xf>
    <xf numFmtId="169" fontId="13" fillId="0" borderId="0" xfId="23" applyNumberFormat="1" applyFont="1" applyBorder="1"/>
    <xf numFmtId="169" fontId="13" fillId="0" borderId="0" xfId="23" applyNumberFormat="1" applyFont="1"/>
    <xf numFmtId="169" fontId="12" fillId="0" borderId="15" xfId="23" applyNumberFormat="1" applyFont="1" applyFill="1" applyBorder="1" applyAlignment="1">
      <alignment horizontal="centerContinuous"/>
    </xf>
    <xf numFmtId="169" fontId="6" fillId="0" borderId="0" xfId="23" applyNumberFormat="1" applyFont="1" applyFill="1" applyBorder="1" applyAlignment="1">
      <alignment horizontal="center" vertical="top"/>
    </xf>
    <xf numFmtId="169" fontId="6" fillId="0" borderId="0" xfId="23" quotePrefix="1" applyNumberFormat="1" applyFont="1" applyFill="1" applyBorder="1" applyAlignment="1">
      <alignment horizontal="right"/>
    </xf>
    <xf numFmtId="169" fontId="6" fillId="0" borderId="0" xfId="23" applyNumberFormat="1" applyFont="1" applyFill="1" applyBorder="1" applyAlignment="1">
      <alignment horizontal="right"/>
    </xf>
    <xf numFmtId="169" fontId="13" fillId="0" borderId="0" xfId="24" applyNumberFormat="1" applyFont="1"/>
    <xf numFmtId="169" fontId="13" fillId="0" borderId="0" xfId="24" applyNumberFormat="1" applyFont="1" applyAlignment="1">
      <alignment horizontal="left"/>
    </xf>
    <xf numFmtId="169" fontId="13" fillId="0" borderId="0" xfId="23" applyNumberFormat="1" applyFont="1" applyAlignment="1">
      <alignment horizontal="left"/>
    </xf>
    <xf numFmtId="169" fontId="6" fillId="0" borderId="1" xfId="23" applyNumberFormat="1" applyFont="1" applyFill="1" applyBorder="1" applyAlignment="1">
      <alignment horizontal="left"/>
    </xf>
    <xf numFmtId="166" fontId="10" fillId="0" borderId="1" xfId="23" applyNumberFormat="1" applyFont="1" applyBorder="1" applyProtection="1"/>
    <xf numFmtId="169" fontId="11" fillId="0" borderId="0" xfId="23" quotePrefix="1" applyNumberFormat="1" applyFont="1" applyAlignment="1">
      <alignment horizontal="left"/>
    </xf>
    <xf numFmtId="169" fontId="11" fillId="0" borderId="0" xfId="23" applyNumberFormat="1" applyFont="1" applyAlignment="1">
      <alignment horizontal="right"/>
    </xf>
    <xf numFmtId="169" fontId="6" fillId="0" borderId="0" xfId="23" quotePrefix="1" applyNumberFormat="1" applyFont="1" applyAlignment="1"/>
    <xf numFmtId="168" fontId="3" fillId="0" borderId="0" xfId="25" applyNumberFormat="1" applyFont="1" applyAlignment="1">
      <alignment horizontal="center"/>
    </xf>
    <xf numFmtId="168" fontId="3" fillId="0" borderId="0" xfId="25" applyNumberFormat="1" applyFont="1"/>
    <xf numFmtId="168" fontId="2" fillId="0" borderId="0" xfId="25" applyNumberFormat="1" applyFont="1" applyAlignment="1">
      <alignment horizontal="center"/>
    </xf>
    <xf numFmtId="168" fontId="2" fillId="0" borderId="0" xfId="25" applyNumberFormat="1" applyFont="1"/>
    <xf numFmtId="168" fontId="11" fillId="0" borderId="0" xfId="25" applyNumberFormat="1" applyFont="1"/>
    <xf numFmtId="168" fontId="6" fillId="0" borderId="0" xfId="25" quotePrefix="1" applyNumberFormat="1" applyFont="1" applyAlignment="1">
      <alignment horizontal="right"/>
    </xf>
    <xf numFmtId="168" fontId="3" fillId="0" borderId="0" xfId="25" applyNumberFormat="1" applyFont="1" applyAlignment="1">
      <alignment horizontal="right" vertical="center"/>
    </xf>
    <xf numFmtId="168" fontId="6" fillId="0" borderId="4" xfId="25" applyNumberFormat="1" applyFont="1" applyFill="1" applyBorder="1" applyAlignment="1">
      <alignment horizontal="center"/>
    </xf>
    <xf numFmtId="168" fontId="2" fillId="0" borderId="4" xfId="25" applyNumberFormat="1" applyFont="1" applyBorder="1"/>
    <xf numFmtId="168" fontId="12" fillId="0" borderId="0" xfId="25" applyNumberFormat="1" applyFont="1" applyFill="1" applyBorder="1" applyAlignment="1">
      <alignment horizontal="center"/>
    </xf>
    <xf numFmtId="168" fontId="13" fillId="0" borderId="0" xfId="25" applyNumberFormat="1" applyFont="1"/>
    <xf numFmtId="168" fontId="12" fillId="0" borderId="0" xfId="25" applyNumberFormat="1" applyFont="1" applyFill="1" applyAlignment="1">
      <alignment horizontal="center"/>
    </xf>
    <xf numFmtId="168" fontId="13" fillId="0" borderId="0" xfId="25" applyNumberFormat="1" applyFont="1" applyAlignment="1">
      <alignment horizontal="left"/>
    </xf>
    <xf numFmtId="168" fontId="12" fillId="0" borderId="0" xfId="26" applyNumberFormat="1" applyFont="1" applyFill="1" applyAlignment="1">
      <alignment horizontal="center"/>
    </xf>
    <xf numFmtId="168" fontId="13" fillId="0" borderId="0" xfId="26" applyNumberFormat="1" applyFont="1"/>
    <xf numFmtId="168" fontId="12" fillId="0" borderId="0" xfId="26" applyNumberFormat="1" applyFont="1" applyFill="1" applyBorder="1" applyAlignment="1">
      <alignment horizontal="center"/>
    </xf>
    <xf numFmtId="168" fontId="13" fillId="0" borderId="0" xfId="26" applyNumberFormat="1" applyFont="1" applyAlignment="1">
      <alignment horizontal="left"/>
    </xf>
    <xf numFmtId="168" fontId="6" fillId="0" borderId="1" xfId="26" applyNumberFormat="1" applyFont="1" applyFill="1" applyBorder="1" applyAlignment="1">
      <alignment horizontal="center"/>
    </xf>
    <xf numFmtId="166" fontId="10" fillId="0" borderId="1" xfId="26" applyNumberFormat="1" applyFont="1" applyBorder="1" applyProtection="1"/>
    <xf numFmtId="168" fontId="3" fillId="0" borderId="0" xfId="26" applyNumberFormat="1" applyFont="1"/>
    <xf numFmtId="168" fontId="11" fillId="0" borderId="0" xfId="26" applyNumberFormat="1" applyFont="1" applyAlignment="1">
      <alignment horizontal="left"/>
    </xf>
    <xf numFmtId="168" fontId="2" fillId="0" borderId="0" xfId="26" applyNumberFormat="1" applyFont="1"/>
    <xf numFmtId="165" fontId="2" fillId="0" borderId="0" xfId="26" applyNumberFormat="1" applyFont="1" applyAlignment="1" applyProtection="1">
      <alignment horizontal="left"/>
    </xf>
    <xf numFmtId="168" fontId="4" fillId="0" borderId="0" xfId="27" quotePrefix="1" applyNumberFormat="1" applyFont="1" applyAlignment="1">
      <alignment horizontal="left"/>
    </xf>
    <xf numFmtId="168" fontId="4" fillId="0" borderId="0" xfId="27" quotePrefix="1" applyNumberFormat="1" applyFont="1" applyAlignment="1"/>
    <xf numFmtId="168" fontId="4" fillId="0" borderId="0" xfId="27" quotePrefix="1" applyNumberFormat="1" applyFont="1" applyAlignment="1">
      <alignment horizontal="right"/>
    </xf>
    <xf numFmtId="168" fontId="2" fillId="0" borderId="0" xfId="27" applyNumberFormat="1" applyFont="1"/>
    <xf numFmtId="168" fontId="2" fillId="0" borderId="0" xfId="27" applyNumberFormat="1" applyFont="1" applyBorder="1"/>
    <xf numFmtId="168" fontId="6" fillId="0" borderId="0" xfId="27" quotePrefix="1" applyNumberFormat="1" applyFont="1" applyAlignment="1">
      <alignment horizontal="right"/>
    </xf>
    <xf numFmtId="168" fontId="11" fillId="0" borderId="0" xfId="27" applyNumberFormat="1" applyFont="1"/>
    <xf numFmtId="168" fontId="12" fillId="0" borderId="5" xfId="27" quotePrefix="1" applyNumberFormat="1" applyFont="1" applyFill="1" applyBorder="1" applyAlignment="1">
      <alignment horizontal="centerContinuous" vertical="center"/>
    </xf>
    <xf numFmtId="168" fontId="12" fillId="0" borderId="2" xfId="27" applyNumberFormat="1" applyFont="1" applyFill="1" applyBorder="1" applyAlignment="1">
      <alignment horizontal="centerContinuous" vertical="center"/>
    </xf>
    <xf numFmtId="168" fontId="12" fillId="0" borderId="4" xfId="27" quotePrefix="1" applyNumberFormat="1" applyFont="1" applyFill="1" applyBorder="1" applyAlignment="1">
      <alignment horizontal="centerContinuous" vertical="center"/>
    </xf>
    <xf numFmtId="168" fontId="12" fillId="0" borderId="4" xfId="27" applyNumberFormat="1" applyFont="1" applyFill="1" applyBorder="1" applyAlignment="1">
      <alignment horizontal="centerContinuous" vertical="center"/>
    </xf>
    <xf numFmtId="168" fontId="13" fillId="0" borderId="0" xfId="27" applyNumberFormat="1" applyFont="1" applyAlignment="1">
      <alignment vertical="center"/>
    </xf>
    <xf numFmtId="168" fontId="6" fillId="0" borderId="0" xfId="27" applyNumberFormat="1" applyFont="1" applyFill="1" applyBorder="1"/>
    <xf numFmtId="168" fontId="13" fillId="0" borderId="0" xfId="27" applyNumberFormat="1" applyFont="1" applyProtection="1"/>
    <xf numFmtId="166" fontId="13" fillId="0" borderId="0" xfId="27" applyNumberFormat="1" applyFont="1" applyProtection="1"/>
    <xf numFmtId="168" fontId="13" fillId="0" borderId="0" xfId="27" applyNumberFormat="1" applyFont="1"/>
    <xf numFmtId="166" fontId="13" fillId="0" borderId="0" xfId="27" applyNumberFormat="1" applyFont="1" applyBorder="1" applyProtection="1"/>
    <xf numFmtId="168" fontId="2" fillId="0" borderId="0" xfId="27" applyNumberFormat="1" applyFont="1" applyAlignment="1">
      <alignment horizontal="left"/>
    </xf>
    <xf numFmtId="166" fontId="13" fillId="0" borderId="0" xfId="28" applyNumberFormat="1" applyFont="1" applyProtection="1"/>
    <xf numFmtId="166" fontId="13" fillId="0" borderId="0" xfId="28" applyNumberFormat="1" applyFont="1" applyBorder="1" applyProtection="1"/>
    <xf numFmtId="168" fontId="2" fillId="0" borderId="0" xfId="28" applyNumberFormat="1" applyFont="1"/>
    <xf numFmtId="168" fontId="2" fillId="0" borderId="0" xfId="28" applyNumberFormat="1" applyFont="1" applyBorder="1"/>
    <xf numFmtId="166" fontId="13" fillId="0" borderId="0" xfId="28" applyNumberFormat="1" applyFont="1" applyFill="1" applyBorder="1" applyProtection="1"/>
    <xf numFmtId="37" fontId="6" fillId="0" borderId="1" xfId="28" applyNumberFormat="1" applyFont="1" applyFill="1" applyBorder="1" applyAlignment="1">
      <alignment horizontal="left"/>
    </xf>
    <xf numFmtId="166" fontId="10" fillId="0" borderId="1" xfId="28" applyNumberFormat="1" applyFont="1" applyBorder="1" applyProtection="1"/>
    <xf numFmtId="168" fontId="11" fillId="0" borderId="0" xfId="28" applyNumberFormat="1" applyFont="1" applyAlignment="1">
      <alignment horizontal="left"/>
    </xf>
    <xf numFmtId="168" fontId="11" fillId="0" borderId="0" xfId="28" applyNumberFormat="1" applyFont="1" applyAlignment="1">
      <alignment horizontal="right"/>
    </xf>
    <xf numFmtId="168" fontId="11" fillId="0" borderId="0" xfId="27" quotePrefix="1" applyNumberFormat="1" applyFont="1" applyBorder="1"/>
    <xf numFmtId="169" fontId="4" fillId="0" borderId="0" xfId="29" applyNumberFormat="1" applyFont="1" applyAlignment="1">
      <alignment vertical="center"/>
    </xf>
    <xf numFmtId="169" fontId="4" fillId="0" borderId="0" xfId="29" applyNumberFormat="1" applyFont="1" applyBorder="1" applyAlignment="1">
      <alignment vertical="center"/>
    </xf>
    <xf numFmtId="169" fontId="4" fillId="0" borderId="0" xfId="29" applyNumberFormat="1" applyFont="1" applyAlignment="1">
      <alignment horizontal="right" vertical="center"/>
    </xf>
    <xf numFmtId="169" fontId="3" fillId="0" borderId="0" xfId="29" applyNumberFormat="1" applyFont="1"/>
    <xf numFmtId="169" fontId="2" fillId="0" borderId="0" xfId="29" applyNumberFormat="1" applyFont="1" applyAlignment="1">
      <alignment horizontal="center" vertical="center"/>
    </xf>
    <xf numFmtId="169" fontId="2" fillId="0" borderId="0" xfId="29" applyNumberFormat="1" applyFont="1"/>
    <xf numFmtId="169" fontId="3" fillId="0" borderId="0" xfId="29" applyNumberFormat="1" applyFont="1" applyBorder="1"/>
    <xf numFmtId="169" fontId="5" fillId="0" borderId="0" xfId="29" quotePrefix="1" applyNumberFormat="1" applyFont="1" applyBorder="1" applyAlignment="1">
      <alignment horizontal="center" vertical="center"/>
    </xf>
    <xf numFmtId="169" fontId="16" fillId="0" borderId="0" xfId="29" applyNumberFormat="1" applyFont="1"/>
    <xf numFmtId="169" fontId="2" fillId="0" borderId="0" xfId="29" applyNumberFormat="1" applyFont="1" applyAlignment="1">
      <alignment horizontal="left"/>
    </xf>
    <xf numFmtId="169" fontId="2" fillId="0" borderId="0" xfId="29" applyNumberFormat="1" applyFont="1" applyBorder="1"/>
    <xf numFmtId="169" fontId="6" fillId="0" borderId="0" xfId="29" quotePrefix="1" applyNumberFormat="1" applyFont="1" applyAlignment="1">
      <alignment horizontal="right"/>
    </xf>
    <xf numFmtId="169" fontId="11" fillId="0" borderId="0" xfId="29" quotePrefix="1" applyNumberFormat="1" applyFont="1" applyBorder="1" applyAlignment="1">
      <alignment horizontal="right"/>
    </xf>
    <xf numFmtId="169" fontId="12" fillId="0" borderId="0" xfId="29" applyNumberFormat="1" applyFont="1" applyFill="1" applyBorder="1" applyAlignment="1">
      <alignment horizontal="center" vertical="center"/>
    </xf>
    <xf numFmtId="169" fontId="12" fillId="0" borderId="11" xfId="29" quotePrefix="1" applyNumberFormat="1" applyFont="1" applyFill="1" applyBorder="1" applyAlignment="1">
      <alignment horizontal="center" vertical="center" wrapText="1"/>
    </xf>
    <xf numFmtId="169" fontId="12" fillId="0" borderId="11" xfId="29" applyNumberFormat="1" applyFont="1" applyFill="1" applyBorder="1" applyAlignment="1">
      <alignment horizontal="center" vertical="center" wrapText="1"/>
    </xf>
    <xf numFmtId="169" fontId="12" fillId="0" borderId="7" xfId="29" applyNumberFormat="1" applyFont="1" applyFill="1" applyBorder="1" applyAlignment="1">
      <alignment horizontal="center" vertical="center" wrapText="1"/>
    </xf>
    <xf numFmtId="169" fontId="2" fillId="0" borderId="0" xfId="29" applyNumberFormat="1" applyFont="1" applyAlignment="1">
      <alignment horizontal="center" vertical="center" wrapText="1"/>
    </xf>
    <xf numFmtId="169" fontId="3" fillId="0" borderId="0" xfId="29" applyNumberFormat="1" applyFont="1" applyAlignment="1">
      <alignment horizontal="center" vertical="center" wrapText="1"/>
    </xf>
    <xf numFmtId="169" fontId="6" fillId="0" borderId="0" xfId="29" applyNumberFormat="1" applyFont="1" applyFill="1" applyBorder="1" applyAlignment="1">
      <alignment horizontal="center" vertical="center"/>
    </xf>
    <xf numFmtId="169" fontId="12" fillId="0" borderId="0" xfId="29" applyNumberFormat="1" applyFont="1" applyFill="1" applyAlignment="1">
      <alignment horizontal="center" vertical="center"/>
    </xf>
    <xf numFmtId="166" fontId="13" fillId="0" borderId="0" xfId="29" applyNumberFormat="1" applyFont="1" applyBorder="1" applyProtection="1"/>
    <xf numFmtId="169" fontId="13" fillId="0" borderId="0" xfId="29" applyNumberFormat="1" applyFont="1"/>
    <xf numFmtId="166" fontId="13" fillId="0" borderId="0" xfId="29" applyNumberFormat="1" applyFont="1" applyAlignment="1" applyProtection="1">
      <alignment horizontal="center"/>
    </xf>
    <xf numFmtId="166" fontId="13" fillId="0" borderId="0" xfId="29" applyNumberFormat="1" applyFont="1" applyBorder="1" applyAlignment="1" applyProtection="1">
      <alignment horizontal="center"/>
    </xf>
    <xf numFmtId="37" fontId="13" fillId="0" borderId="0" xfId="29" applyNumberFormat="1" applyFont="1" applyProtection="1"/>
    <xf numFmtId="169" fontId="13" fillId="0" borderId="0" xfId="29" applyNumberFormat="1" applyFont="1" applyAlignment="1">
      <alignment horizontal="left"/>
    </xf>
    <xf numFmtId="166" fontId="13" fillId="0" borderId="0" xfId="29" applyNumberFormat="1" applyFont="1" applyBorder="1" applyAlignment="1" applyProtection="1">
      <alignment horizontal="right"/>
    </xf>
    <xf numFmtId="169" fontId="6" fillId="0" borderId="1" xfId="29" applyNumberFormat="1" applyFont="1" applyFill="1" applyBorder="1" applyAlignment="1">
      <alignment horizontal="center" vertical="center"/>
    </xf>
    <xf numFmtId="166" fontId="10" fillId="0" borderId="1" xfId="29" applyNumberFormat="1" applyFont="1" applyBorder="1" applyAlignment="1" applyProtection="1">
      <alignment horizontal="right"/>
    </xf>
    <xf numFmtId="37" fontId="10" fillId="0" borderId="0" xfId="29" applyNumberFormat="1" applyFont="1" applyProtection="1"/>
    <xf numFmtId="169" fontId="10" fillId="0" borderId="0" xfId="29" applyNumberFormat="1" applyFont="1"/>
    <xf numFmtId="169" fontId="11" fillId="0" borderId="0" xfId="1" quotePrefix="1" applyNumberFormat="1" applyFont="1" applyFill="1" applyAlignment="1">
      <alignment horizontal="left" vertical="center"/>
    </xf>
    <xf numFmtId="166" fontId="2" fillId="0" borderId="0" xfId="1" applyNumberFormat="1" applyFont="1" applyProtection="1"/>
    <xf numFmtId="166" fontId="2" fillId="0" borderId="0" xfId="1" applyNumberFormat="1" applyFont="1" applyBorder="1" applyProtection="1"/>
    <xf numFmtId="166" fontId="11" fillId="0" borderId="0" xfId="1" applyNumberFormat="1" applyFont="1" applyBorder="1" applyAlignment="1" applyProtection="1">
      <alignment horizontal="right"/>
    </xf>
    <xf numFmtId="166" fontId="11" fillId="0" borderId="0" xfId="1" applyNumberFormat="1" applyFont="1" applyBorder="1" applyAlignment="1" applyProtection="1"/>
    <xf numFmtId="169" fontId="11" fillId="0" borderId="0" xfId="29" applyNumberFormat="1" applyFont="1" applyAlignment="1">
      <alignment horizontal="left" vertical="center"/>
    </xf>
    <xf numFmtId="166" fontId="11" fillId="0" borderId="0" xfId="1" applyNumberFormat="1" applyFont="1" applyBorder="1" applyAlignment="1" applyProtection="1">
      <alignment horizontal="left"/>
    </xf>
    <xf numFmtId="169" fontId="11" fillId="0" borderId="0" xfId="29" applyNumberFormat="1" applyFont="1" applyAlignment="1">
      <alignment horizontal="right"/>
    </xf>
    <xf numFmtId="169" fontId="11" fillId="0" borderId="0" xfId="29" applyNumberFormat="1" applyFont="1" applyBorder="1" applyAlignment="1">
      <alignment horizontal="right"/>
    </xf>
    <xf numFmtId="169" fontId="6" fillId="0" borderId="0" xfId="29" quotePrefix="1" applyNumberFormat="1" applyFont="1" applyBorder="1" applyAlignment="1">
      <alignment horizontal="center" vertical="center"/>
    </xf>
    <xf numFmtId="169" fontId="3" fillId="0" borderId="0" xfId="29" applyNumberFormat="1" applyFont="1" applyAlignment="1">
      <alignment horizontal="center" vertical="center"/>
    </xf>
    <xf numFmtId="169" fontId="4" fillId="0" borderId="0" xfId="30" quotePrefix="1" applyNumberFormat="1" applyFont="1" applyAlignment="1"/>
    <xf numFmtId="169" fontId="4" fillId="0" borderId="0" xfId="30" quotePrefix="1" applyNumberFormat="1" applyFont="1" applyAlignment="1">
      <alignment horizontal="right"/>
    </xf>
    <xf numFmtId="169" fontId="3" fillId="0" borderId="0" xfId="30" applyNumberFormat="1" applyFont="1"/>
    <xf numFmtId="169" fontId="2" fillId="0" borderId="0" xfId="30" applyNumberFormat="1" applyFont="1"/>
    <xf numFmtId="169" fontId="2" fillId="0" borderId="1" xfId="30" applyNumberFormat="1" applyFont="1" applyBorder="1" applyAlignment="1">
      <alignment horizontal="fill"/>
    </xf>
    <xf numFmtId="169" fontId="6" fillId="0" borderId="1" xfId="30" quotePrefix="1" applyNumberFormat="1" applyFont="1" applyBorder="1" applyAlignment="1">
      <alignment horizontal="right"/>
    </xf>
    <xf numFmtId="169" fontId="6" fillId="0" borderId="0" xfId="30" quotePrefix="1" applyNumberFormat="1" applyFont="1" applyAlignment="1">
      <alignment horizontal="right"/>
    </xf>
    <xf numFmtId="169" fontId="12" fillId="0" borderId="8" xfId="30" applyNumberFormat="1" applyFont="1" applyFill="1" applyBorder="1" applyAlignment="1">
      <alignment horizontal="center"/>
    </xf>
    <xf numFmtId="169" fontId="12" fillId="0" borderId="0" xfId="30" applyNumberFormat="1" applyFont="1" applyFill="1" applyBorder="1" applyAlignment="1">
      <alignment horizontal="center"/>
    </xf>
    <xf numFmtId="169" fontId="12" fillId="0" borderId="5" xfId="30" applyNumberFormat="1" applyFont="1" applyFill="1" applyBorder="1" applyAlignment="1">
      <alignment horizontal="center"/>
    </xf>
    <xf numFmtId="169" fontId="12" fillId="0" borderId="8" xfId="30" quotePrefix="1" applyNumberFormat="1" applyFont="1" applyFill="1" applyBorder="1" applyAlignment="1">
      <alignment horizontal="center" vertical="top"/>
    </xf>
    <xf numFmtId="169" fontId="12" fillId="0" borderId="8" xfId="30" applyNumberFormat="1" applyFont="1" applyFill="1" applyBorder="1" applyAlignment="1">
      <alignment horizontal="center" vertical="top"/>
    </xf>
    <xf numFmtId="169" fontId="12" fillId="0" borderId="0" xfId="30" applyNumberFormat="1" applyFont="1" applyFill="1" applyBorder="1" applyAlignment="1">
      <alignment horizontal="center" vertical="top"/>
    </xf>
    <xf numFmtId="169" fontId="6" fillId="0" borderId="4" xfId="30" applyNumberFormat="1" applyFont="1" applyFill="1" applyBorder="1" applyAlignment="1">
      <alignment horizontal="fill"/>
    </xf>
    <xf numFmtId="169" fontId="2" fillId="0" borderId="4" xfId="30" applyNumberFormat="1" applyFont="1" applyBorder="1" applyAlignment="1">
      <alignment horizontal="fill"/>
    </xf>
    <xf numFmtId="169" fontId="12" fillId="0" borderId="0" xfId="30" applyNumberFormat="1" applyFont="1" applyFill="1" applyAlignment="1">
      <alignment horizontal="center"/>
    </xf>
    <xf numFmtId="39" fontId="13" fillId="0" borderId="0" xfId="30" applyNumberFormat="1" applyFont="1" applyProtection="1"/>
    <xf numFmtId="39" fontId="13" fillId="0" borderId="0" xfId="30" applyNumberFormat="1" applyFont="1" applyBorder="1" applyProtection="1"/>
    <xf numFmtId="39" fontId="12" fillId="0" borderId="0" xfId="30" applyNumberFormat="1" applyFont="1" applyProtection="1"/>
    <xf numFmtId="169" fontId="13" fillId="0" borderId="0" xfId="30" applyNumberFormat="1" applyFont="1"/>
    <xf numFmtId="41" fontId="13" fillId="0" borderId="0" xfId="16" applyFont="1" applyAlignment="1" applyProtection="1">
      <alignment horizontal="right"/>
    </xf>
    <xf numFmtId="169" fontId="13" fillId="0" borderId="0" xfId="30" applyNumberFormat="1" applyFont="1" applyAlignment="1">
      <alignment horizontal="left"/>
    </xf>
    <xf numFmtId="41" fontId="13" fillId="0" borderId="0" xfId="16" applyFont="1" applyProtection="1"/>
    <xf numFmtId="41" fontId="13" fillId="0" borderId="0" xfId="16" applyFont="1" applyBorder="1" applyAlignment="1" applyProtection="1">
      <alignment horizontal="right"/>
    </xf>
    <xf numFmtId="41" fontId="13" fillId="0" borderId="0" xfId="16" applyFont="1" applyBorder="1" applyProtection="1"/>
    <xf numFmtId="39" fontId="12" fillId="0" borderId="0" xfId="30" applyNumberFormat="1" applyFont="1" applyBorder="1" applyProtection="1"/>
    <xf numFmtId="172" fontId="13" fillId="0" borderId="0" xfId="16" applyNumberFormat="1" applyFont="1" applyBorder="1" applyAlignment="1" applyProtection="1">
      <alignment horizontal="right"/>
    </xf>
    <xf numFmtId="169" fontId="13" fillId="0" borderId="0" xfId="30" applyNumberFormat="1" applyFont="1" applyBorder="1"/>
    <xf numFmtId="169" fontId="12" fillId="0" borderId="0" xfId="31" applyNumberFormat="1" applyFont="1" applyFill="1" applyAlignment="1">
      <alignment horizontal="center"/>
    </xf>
    <xf numFmtId="173" fontId="13" fillId="0" borderId="0" xfId="16" applyNumberFormat="1" applyFont="1" applyProtection="1"/>
    <xf numFmtId="173" fontId="13" fillId="0" borderId="0" xfId="16" applyNumberFormat="1" applyFont="1" applyAlignment="1" applyProtection="1">
      <alignment horizontal="right"/>
    </xf>
    <xf numFmtId="173" fontId="13" fillId="0" borderId="0" xfId="16" applyNumberFormat="1" applyFont="1" applyBorder="1" applyProtection="1"/>
    <xf numFmtId="173" fontId="12" fillId="0" borderId="0" xfId="16" applyNumberFormat="1" applyFont="1" applyProtection="1"/>
    <xf numFmtId="169" fontId="13" fillId="0" borderId="0" xfId="31" applyNumberFormat="1" applyFont="1"/>
    <xf numFmtId="169" fontId="13" fillId="0" borderId="0" xfId="31" applyNumberFormat="1" applyFont="1" applyAlignment="1">
      <alignment horizontal="left"/>
    </xf>
    <xf numFmtId="39" fontId="13" fillId="0" borderId="0" xfId="31" applyNumberFormat="1" applyFont="1" applyProtection="1"/>
    <xf numFmtId="169" fontId="12" fillId="0" borderId="0" xfId="31" applyNumberFormat="1" applyFont="1" applyFill="1" applyBorder="1" applyAlignment="1">
      <alignment horizontal="center"/>
    </xf>
    <xf numFmtId="173" fontId="13" fillId="0" borderId="0" xfId="16" applyNumberFormat="1" applyFont="1" applyBorder="1" applyAlignment="1" applyProtection="1">
      <alignment horizontal="right"/>
    </xf>
    <xf numFmtId="173" fontId="12" fillId="0" borderId="0" xfId="16" applyNumberFormat="1" applyFont="1" applyBorder="1" applyProtection="1"/>
    <xf numFmtId="173" fontId="13" fillId="3" borderId="0" xfId="16" applyNumberFormat="1" applyFont="1" applyFill="1" applyBorder="1" applyAlignment="1" applyProtection="1">
      <alignment horizontal="right"/>
    </xf>
    <xf numFmtId="169" fontId="6" fillId="0" borderId="1" xfId="31" applyNumberFormat="1" applyFont="1" applyFill="1" applyBorder="1" applyAlignment="1">
      <alignment horizontal="center"/>
    </xf>
    <xf numFmtId="173" fontId="10" fillId="3" borderId="1" xfId="16" applyNumberFormat="1" applyFont="1" applyFill="1" applyBorder="1" applyAlignment="1" applyProtection="1">
      <alignment horizontal="right"/>
    </xf>
    <xf numFmtId="169" fontId="10" fillId="0" borderId="0" xfId="31" applyNumberFormat="1" applyFont="1"/>
    <xf numFmtId="169" fontId="11" fillId="0" borderId="0" xfId="31" quotePrefix="1" applyNumberFormat="1" applyFont="1" applyBorder="1" applyAlignment="1">
      <alignment horizontal="left"/>
    </xf>
    <xf numFmtId="169" fontId="3" fillId="0" borderId="0" xfId="31" applyNumberFormat="1" applyFont="1"/>
    <xf numFmtId="169" fontId="11" fillId="0" borderId="0" xfId="30" quotePrefix="1" applyNumberFormat="1" applyFont="1" applyAlignment="1">
      <alignment horizontal="right"/>
    </xf>
    <xf numFmtId="168" fontId="11" fillId="0" borderId="0" xfId="27" quotePrefix="1" applyNumberFormat="1" applyFont="1" applyAlignment="1">
      <alignment vertical="top"/>
    </xf>
    <xf numFmtId="39" fontId="2" fillId="0" borderId="0" xfId="31" applyNumberFormat="1" applyFont="1" applyBorder="1" applyProtection="1"/>
    <xf numFmtId="39" fontId="2" fillId="0" borderId="0" xfId="31" applyNumberFormat="1" applyFont="1" applyBorder="1" applyAlignment="1" applyProtection="1">
      <alignment horizontal="right"/>
    </xf>
    <xf numFmtId="168" fontId="11" fillId="0" borderId="0" xfId="27" quotePrefix="1" applyNumberFormat="1" applyFont="1" applyAlignment="1"/>
    <xf numFmtId="169" fontId="11" fillId="0" borderId="0" xfId="31" quotePrefix="1" applyNumberFormat="1" applyFont="1" applyAlignment="1">
      <alignment horizontal="right" vertical="top"/>
    </xf>
    <xf numFmtId="169" fontId="3" fillId="0" borderId="0" xfId="30" applyNumberFormat="1" applyFont="1" applyAlignment="1">
      <alignment horizontal="left"/>
    </xf>
    <xf numFmtId="169" fontId="3" fillId="0" borderId="0" xfId="32" applyNumberFormat="1" applyFont="1"/>
    <xf numFmtId="169" fontId="16" fillId="0" borderId="0" xfId="32" applyNumberFormat="1" applyFont="1" applyAlignment="1">
      <alignment horizontal="centerContinuous"/>
    </xf>
    <xf numFmtId="169" fontId="16" fillId="0" borderId="0" xfId="32" applyNumberFormat="1" applyFont="1"/>
    <xf numFmtId="169" fontId="18" fillId="0" borderId="0" xfId="32" quotePrefix="1" applyNumberFormat="1" applyFont="1" applyAlignment="1">
      <alignment horizontal="center"/>
    </xf>
    <xf numFmtId="169" fontId="3" fillId="0" borderId="0" xfId="32" applyNumberFormat="1" applyFont="1" applyAlignment="1">
      <alignment horizontal="centerContinuous"/>
    </xf>
    <xf numFmtId="169" fontId="2" fillId="0" borderId="1" xfId="32" applyNumberFormat="1" applyFont="1" applyBorder="1"/>
    <xf numFmtId="169" fontId="6" fillId="0" borderId="1" xfId="32" quotePrefix="1" applyNumberFormat="1" applyFont="1" applyBorder="1" applyAlignment="1">
      <alignment horizontal="right"/>
    </xf>
    <xf numFmtId="169" fontId="3" fillId="0" borderId="0" xfId="32" applyNumberFormat="1" applyFont="1" applyBorder="1"/>
    <xf numFmtId="169" fontId="12" fillId="0" borderId="1" xfId="32" applyNumberFormat="1" applyFont="1" applyFill="1" applyBorder="1" applyAlignment="1">
      <alignment horizontal="center" vertical="center"/>
    </xf>
    <xf numFmtId="169" fontId="3" fillId="0" borderId="0" xfId="32" applyNumberFormat="1" applyFont="1" applyBorder="1" applyAlignment="1">
      <alignment vertical="center"/>
    </xf>
    <xf numFmtId="169" fontId="3" fillId="0" borderId="0" xfId="32" applyNumberFormat="1" applyFont="1" applyAlignment="1">
      <alignment vertical="center"/>
    </xf>
    <xf numFmtId="169" fontId="10" fillId="0" borderId="0" xfId="32" applyNumberFormat="1" applyFont="1" applyFill="1"/>
    <xf numFmtId="169" fontId="2" fillId="0" borderId="0" xfId="32" applyNumberFormat="1" applyFont="1"/>
    <xf numFmtId="169" fontId="12" fillId="0" borderId="0" xfId="32" applyNumberFormat="1" applyFont="1" applyFill="1" applyAlignment="1">
      <alignment horizontal="center"/>
    </xf>
    <xf numFmtId="39" fontId="13" fillId="0" borderId="0" xfId="32" applyNumberFormat="1" applyFont="1" applyProtection="1"/>
    <xf numFmtId="169" fontId="13" fillId="0" borderId="0" xfId="32" applyNumberFormat="1" applyFont="1"/>
    <xf numFmtId="165" fontId="13" fillId="0" borderId="0" xfId="32" applyNumberFormat="1" applyFont="1" applyProtection="1"/>
    <xf numFmtId="169" fontId="13" fillId="0" borderId="0" xfId="32" applyNumberFormat="1" applyFont="1" applyAlignment="1">
      <alignment horizontal="left"/>
    </xf>
    <xf numFmtId="169" fontId="12" fillId="0" borderId="0" xfId="32" applyNumberFormat="1" applyFont="1" applyFill="1" applyBorder="1" applyAlignment="1">
      <alignment horizontal="center"/>
    </xf>
    <xf numFmtId="39" fontId="13" fillId="0" borderId="0" xfId="32" applyNumberFormat="1" applyFont="1" applyBorder="1" applyProtection="1"/>
    <xf numFmtId="169" fontId="13" fillId="0" borderId="0" xfId="32" applyNumberFormat="1" applyFont="1" applyBorder="1"/>
    <xf numFmtId="169" fontId="12" fillId="0" borderId="0" xfId="33" applyNumberFormat="1" applyFont="1" applyFill="1" applyAlignment="1">
      <alignment horizontal="center"/>
    </xf>
    <xf numFmtId="39" fontId="13" fillId="0" borderId="0" xfId="33" applyNumberFormat="1" applyFont="1" applyProtection="1"/>
    <xf numFmtId="169" fontId="13" fillId="0" borderId="0" xfId="33" applyNumberFormat="1" applyFont="1"/>
    <xf numFmtId="165" fontId="13" fillId="0" borderId="0" xfId="33" applyNumberFormat="1" applyFont="1" applyProtection="1"/>
    <xf numFmtId="169" fontId="12" fillId="0" borderId="0" xfId="33" applyNumberFormat="1" applyFont="1" applyFill="1" applyBorder="1" applyAlignment="1">
      <alignment horizontal="center"/>
    </xf>
    <xf numFmtId="169" fontId="13" fillId="0" borderId="0" xfId="33" applyNumberFormat="1" applyFont="1" applyAlignment="1">
      <alignment horizontal="left"/>
    </xf>
    <xf numFmtId="169" fontId="6" fillId="0" borderId="1" xfId="33" applyNumberFormat="1" applyFont="1" applyFill="1" applyBorder="1" applyAlignment="1">
      <alignment horizontal="center"/>
    </xf>
    <xf numFmtId="39" fontId="10" fillId="0" borderId="1" xfId="33" applyNumberFormat="1" applyFont="1" applyFill="1" applyBorder="1" applyAlignment="1" applyProtection="1">
      <alignment horizontal="right"/>
    </xf>
    <xf numFmtId="39" fontId="21" fillId="0" borderId="0" xfId="33" applyNumberFormat="1" applyFont="1" applyProtection="1"/>
    <xf numFmtId="169" fontId="3" fillId="0" borderId="0" xfId="33" applyNumberFormat="1" applyFont="1"/>
    <xf numFmtId="169" fontId="3" fillId="0" borderId="0" xfId="33" applyNumberFormat="1" applyFont="1" applyAlignment="1">
      <alignment horizontal="left"/>
    </xf>
    <xf numFmtId="169" fontId="2" fillId="0" borderId="0" xfId="33" applyNumberFormat="1" applyFont="1" applyBorder="1" applyAlignment="1">
      <alignment horizontal="fill"/>
    </xf>
    <xf numFmtId="169" fontId="11" fillId="0" borderId="0" xfId="33" quotePrefix="1" applyNumberFormat="1" applyFont="1" applyAlignment="1">
      <alignment horizontal="right"/>
    </xf>
    <xf numFmtId="169" fontId="3" fillId="0" borderId="0" xfId="33" applyNumberFormat="1" applyFont="1" applyBorder="1" applyAlignment="1">
      <alignment horizontal="fill"/>
    </xf>
    <xf numFmtId="169" fontId="11" fillId="0" borderId="0" xfId="32" applyNumberFormat="1" applyFont="1"/>
    <xf numFmtId="169" fontId="6" fillId="0" borderId="0" xfId="31" quotePrefix="1" applyNumberFormat="1" applyFont="1" applyAlignment="1"/>
    <xf numFmtId="169" fontId="3" fillId="0" borderId="0" xfId="32" applyNumberFormat="1" applyFont="1" applyAlignment="1">
      <alignment horizontal="left"/>
    </xf>
    <xf numFmtId="169" fontId="12" fillId="0" borderId="0" xfId="11" applyNumberFormat="1" applyFont="1" applyFill="1" applyAlignment="1">
      <alignment horizontal="center" vertical="center"/>
    </xf>
    <xf numFmtId="165" fontId="13" fillId="0" borderId="0" xfId="11" applyNumberFormat="1" applyFont="1" applyAlignment="1" applyProtection="1">
      <alignment vertical="center"/>
    </xf>
    <xf numFmtId="169" fontId="13" fillId="0" borderId="0" xfId="11" applyNumberFormat="1" applyFont="1" applyAlignment="1">
      <alignment vertical="center"/>
    </xf>
    <xf numFmtId="169" fontId="12" fillId="0" borderId="0" xfId="11" applyNumberFormat="1" applyFont="1" applyFill="1" applyBorder="1" applyAlignment="1">
      <alignment horizontal="center" vertical="center"/>
    </xf>
    <xf numFmtId="169" fontId="13" fillId="0" borderId="0" xfId="11" applyNumberFormat="1" applyFont="1" applyBorder="1" applyAlignment="1">
      <alignment vertical="center"/>
    </xf>
    <xf numFmtId="169" fontId="13" fillId="0" borderId="0" xfId="11" applyNumberFormat="1" applyFont="1" applyBorder="1" applyAlignment="1">
      <alignment horizontal="left" vertical="center"/>
    </xf>
    <xf numFmtId="169" fontId="12" fillId="0" borderId="0" xfId="12" applyFont="1" applyFill="1" applyAlignment="1">
      <alignment horizontal="center" vertical="center"/>
    </xf>
    <xf numFmtId="169" fontId="13" fillId="0" borderId="0" xfId="13" applyNumberFormat="1" applyFont="1" applyAlignment="1">
      <alignment vertical="center"/>
    </xf>
    <xf numFmtId="165" fontId="13" fillId="0" borderId="0" xfId="13" applyNumberFormat="1" applyFont="1" applyAlignment="1" applyProtection="1">
      <alignment vertical="center"/>
    </xf>
    <xf numFmtId="169" fontId="12" fillId="0" borderId="0" xfId="12" applyFont="1" applyFill="1" applyBorder="1" applyAlignment="1">
      <alignment horizontal="center" vertical="center"/>
    </xf>
    <xf numFmtId="169" fontId="11" fillId="0" borderId="0" xfId="15" quotePrefix="1" applyNumberFormat="1" applyFont="1" applyAlignment="1">
      <alignment horizontal="right"/>
    </xf>
    <xf numFmtId="37" fontId="10" fillId="0" borderId="1" xfId="17" applyNumberFormat="1" applyFont="1" applyBorder="1" applyAlignment="1" applyProtection="1">
      <alignment horizontal="right"/>
    </xf>
    <xf numFmtId="169" fontId="3" fillId="0" borderId="0" xfId="17" applyNumberFormat="1" applyFont="1" applyAlignment="1">
      <alignment horizontal="right"/>
    </xf>
    <xf numFmtId="169" fontId="3" fillId="0" borderId="0" xfId="17" applyNumberFormat="1" applyFont="1" applyAlignment="1" applyProtection="1">
      <alignment horizontal="right"/>
    </xf>
    <xf numFmtId="169" fontId="2" fillId="0" borderId="1" xfId="17" applyNumberFormat="1" applyFont="1" applyBorder="1" applyAlignment="1" applyProtection="1">
      <alignment horizontal="right"/>
    </xf>
    <xf numFmtId="169" fontId="10" fillId="0" borderId="0" xfId="17" applyNumberFormat="1" applyFont="1" applyFill="1" applyBorder="1" applyAlignment="1">
      <alignment horizontal="right"/>
    </xf>
    <xf numFmtId="168" fontId="10" fillId="0" borderId="0" xfId="17" applyNumberFormat="1" applyFont="1" applyFill="1" applyAlignment="1" applyProtection="1">
      <alignment horizontal="right"/>
    </xf>
    <xf numFmtId="168" fontId="10" fillId="0" borderId="0" xfId="17" applyNumberFormat="1" applyFont="1" applyFill="1" applyBorder="1" applyAlignment="1" applyProtection="1">
      <alignment horizontal="right"/>
    </xf>
    <xf numFmtId="169" fontId="10" fillId="0" borderId="0" xfId="17" applyNumberFormat="1" applyFont="1" applyFill="1" applyBorder="1" applyAlignment="1" applyProtection="1">
      <alignment horizontal="right"/>
    </xf>
    <xf numFmtId="169" fontId="10" fillId="0" borderId="1" xfId="17" applyNumberFormat="1" applyFont="1" applyFill="1" applyBorder="1" applyAlignment="1" applyProtection="1">
      <alignment horizontal="right"/>
    </xf>
    <xf numFmtId="169" fontId="10" fillId="0" borderId="0" xfId="17" applyNumberFormat="1" applyFont="1" applyFill="1" applyAlignment="1" applyProtection="1">
      <alignment horizontal="right"/>
    </xf>
    <xf numFmtId="169" fontId="6" fillId="0" borderId="0" xfId="17" applyNumberFormat="1" applyFont="1" applyFill="1" applyAlignment="1">
      <alignment horizontal="right"/>
    </xf>
    <xf numFmtId="169" fontId="11" fillId="0" borderId="0" xfId="17" applyNumberFormat="1" applyFont="1" applyAlignment="1" applyProtection="1">
      <alignment horizontal="right"/>
    </xf>
    <xf numFmtId="169" fontId="2" fillId="0" borderId="0" xfId="17" applyNumberFormat="1" applyFont="1" applyAlignment="1">
      <alignment horizontal="right"/>
    </xf>
    <xf numFmtId="166" fontId="10" fillId="0" borderId="1" xfId="17" applyNumberFormat="1" applyFont="1" applyBorder="1" applyAlignment="1" applyProtection="1">
      <alignment horizontal="right"/>
    </xf>
    <xf numFmtId="169" fontId="12" fillId="0" borderId="0" xfId="17" applyNumberFormat="1" applyFont="1" applyFill="1" applyBorder="1" applyAlignment="1" applyProtection="1">
      <alignment horizontal="center" vertical="center"/>
    </xf>
    <xf numFmtId="169" fontId="12" fillId="0" borderId="0" xfId="17" applyNumberFormat="1" applyFont="1" applyFill="1" applyBorder="1" applyAlignment="1" applyProtection="1">
      <alignment horizontal="center" vertical="center" wrapText="1"/>
    </xf>
    <xf numFmtId="169" fontId="5" fillId="0" borderId="0" xfId="18" quotePrefix="1" applyNumberFormat="1" applyFont="1" applyBorder="1" applyAlignment="1">
      <alignment vertical="center"/>
    </xf>
    <xf numFmtId="169" fontId="5" fillId="0" borderId="0" xfId="18" quotePrefix="1" applyNumberFormat="1" applyFont="1" applyAlignment="1">
      <alignment vertical="center"/>
    </xf>
    <xf numFmtId="169" fontId="3" fillId="0" borderId="0" xfId="18" applyNumberFormat="1" applyFont="1" applyAlignment="1">
      <alignment vertical="center"/>
    </xf>
    <xf numFmtId="169" fontId="6" fillId="0" borderId="0" xfId="18" quotePrefix="1" applyNumberFormat="1" applyFont="1" applyFill="1" applyAlignment="1">
      <alignment horizontal="centerContinuous" vertical="center"/>
    </xf>
    <xf numFmtId="169" fontId="3" fillId="0" borderId="0" xfId="18" applyNumberFormat="1" applyFont="1" applyAlignment="1">
      <alignment horizontal="centerContinuous" vertical="center"/>
    </xf>
    <xf numFmtId="169" fontId="2" fillId="0" borderId="0" xfId="18" applyNumberFormat="1" applyFont="1" applyAlignment="1">
      <alignment horizontal="centerContinuous" vertical="center"/>
    </xf>
    <xf numFmtId="169" fontId="3" fillId="0" borderId="0" xfId="18" applyNumberFormat="1" applyFont="1" applyBorder="1" applyAlignment="1">
      <alignment vertical="center"/>
    </xf>
    <xf numFmtId="169" fontId="6" fillId="0" borderId="0" xfId="18" applyNumberFormat="1" applyFont="1" applyFill="1" applyAlignment="1">
      <alignment horizontal="center" vertical="center"/>
    </xf>
    <xf numFmtId="165" fontId="10" fillId="0" borderId="0" xfId="18" applyNumberFormat="1" applyFont="1" applyAlignment="1" applyProtection="1">
      <alignment horizontal="right" vertical="center"/>
    </xf>
    <xf numFmtId="169" fontId="10" fillId="0" borderId="0" xfId="18" applyNumberFormat="1" applyFont="1" applyBorder="1" applyAlignment="1">
      <alignment vertical="center"/>
    </xf>
    <xf numFmtId="169" fontId="10" fillId="0" borderId="0" xfId="18" applyNumberFormat="1" applyFont="1" applyAlignment="1">
      <alignment vertical="center"/>
    </xf>
    <xf numFmtId="165" fontId="10" fillId="0" borderId="0" xfId="18" applyNumberFormat="1" applyFont="1" applyAlignment="1" applyProtection="1">
      <alignment vertical="center"/>
    </xf>
    <xf numFmtId="169" fontId="10" fillId="0" borderId="0" xfId="18" applyNumberFormat="1" applyFont="1" applyAlignment="1">
      <alignment horizontal="right" vertical="center"/>
    </xf>
    <xf numFmtId="39" fontId="10" fillId="0" borderId="0" xfId="18" applyNumberFormat="1" applyFont="1" applyAlignment="1" applyProtection="1">
      <alignment horizontal="right" vertical="center"/>
    </xf>
    <xf numFmtId="39" fontId="10" fillId="0" borderId="0" xfId="18" applyNumberFormat="1" applyFont="1" applyAlignment="1" applyProtection="1">
      <alignment vertical="center"/>
    </xf>
    <xf numFmtId="39" fontId="10" fillId="0" borderId="0" xfId="18" applyNumberFormat="1" applyFont="1" applyBorder="1" applyAlignment="1" applyProtection="1">
      <alignment vertical="center"/>
    </xf>
    <xf numFmtId="169" fontId="10" fillId="0" borderId="0" xfId="18" applyNumberFormat="1" applyFont="1" applyAlignment="1">
      <alignment horizontal="left" vertical="center"/>
    </xf>
    <xf numFmtId="169" fontId="6" fillId="0" borderId="0" xfId="18" applyNumberFormat="1" applyFont="1" applyFill="1" applyBorder="1" applyAlignment="1">
      <alignment horizontal="center" vertical="center"/>
    </xf>
    <xf numFmtId="39" fontId="10" fillId="0" borderId="0" xfId="18" applyNumberFormat="1" applyFont="1" applyBorder="1" applyAlignment="1" applyProtection="1">
      <alignment horizontal="right" vertical="center"/>
    </xf>
    <xf numFmtId="169" fontId="6" fillId="0" borderId="0" xfId="19" applyNumberFormat="1" applyFont="1" applyFill="1" applyAlignment="1">
      <alignment horizontal="center" vertical="center"/>
    </xf>
    <xf numFmtId="39" fontId="10" fillId="0" borderId="0" xfId="19" applyNumberFormat="1" applyFont="1" applyAlignment="1" applyProtection="1">
      <alignment vertical="center"/>
    </xf>
    <xf numFmtId="39" fontId="10" fillId="0" borderId="0" xfId="19" applyNumberFormat="1" applyFont="1" applyBorder="1" applyAlignment="1" applyProtection="1">
      <alignment vertical="center"/>
    </xf>
    <xf numFmtId="39" fontId="10" fillId="0" borderId="0" xfId="19" applyNumberFormat="1" applyFont="1" applyAlignment="1" applyProtection="1">
      <alignment horizontal="right" vertical="center"/>
    </xf>
    <xf numFmtId="169" fontId="10" fillId="0" borderId="0" xfId="19" applyNumberFormat="1" applyFont="1" applyBorder="1" applyAlignment="1">
      <alignment vertical="center"/>
    </xf>
    <xf numFmtId="169" fontId="10" fillId="0" borderId="0" xfId="19" applyNumberFormat="1" applyFont="1" applyAlignment="1">
      <alignment vertical="center"/>
    </xf>
    <xf numFmtId="169" fontId="6" fillId="0" borderId="0" xfId="19" applyNumberFormat="1" applyFont="1" applyFill="1" applyBorder="1" applyAlignment="1">
      <alignment horizontal="center" vertical="center"/>
    </xf>
    <xf numFmtId="39" fontId="10" fillId="0" borderId="0" xfId="19" applyNumberFormat="1" applyFont="1" applyBorder="1" applyAlignment="1" applyProtection="1">
      <alignment horizontal="right" vertical="center"/>
    </xf>
    <xf numFmtId="169" fontId="10" fillId="0" borderId="0" xfId="19" applyNumberFormat="1" applyFont="1" applyAlignment="1">
      <alignment horizontal="right" vertical="center"/>
    </xf>
    <xf numFmtId="165" fontId="10" fillId="0" borderId="0" xfId="19" applyNumberFormat="1" applyFont="1" applyAlignment="1" applyProtection="1">
      <alignment horizontal="right" vertical="center"/>
    </xf>
    <xf numFmtId="170" fontId="10" fillId="0" borderId="0" xfId="20" applyNumberFormat="1" applyFont="1" applyAlignment="1">
      <alignment horizontal="right" vertical="center"/>
    </xf>
    <xf numFmtId="165" fontId="10" fillId="0" borderId="0" xfId="19" applyNumberFormat="1" applyFont="1" applyAlignment="1" applyProtection="1">
      <alignment vertical="center"/>
    </xf>
    <xf numFmtId="170" fontId="10" fillId="0" borderId="0" xfId="20" applyNumberFormat="1" applyFont="1" applyAlignment="1">
      <alignment vertical="center"/>
    </xf>
    <xf numFmtId="170" fontId="10" fillId="0" borderId="0" xfId="20" applyFont="1" applyAlignment="1">
      <alignment vertical="center"/>
    </xf>
    <xf numFmtId="170" fontId="10" fillId="0" borderId="0" xfId="20" applyFont="1" applyBorder="1" applyAlignment="1">
      <alignment vertical="center"/>
    </xf>
    <xf numFmtId="170" fontId="10" fillId="0" borderId="0" xfId="20" applyFont="1" applyAlignment="1" applyProtection="1">
      <alignment vertical="center"/>
    </xf>
    <xf numFmtId="169" fontId="10" fillId="0" borderId="0" xfId="19" applyNumberFormat="1" applyFont="1" applyAlignment="1">
      <alignment horizontal="left" vertical="center"/>
    </xf>
    <xf numFmtId="170" fontId="10" fillId="0" borderId="0" xfId="20" applyFont="1" applyBorder="1" applyAlignment="1" applyProtection="1">
      <alignment vertical="center"/>
    </xf>
    <xf numFmtId="169" fontId="12" fillId="0" borderId="0" xfId="22" applyNumberFormat="1" applyFont="1" applyFill="1" applyAlignment="1">
      <alignment horizontal="center"/>
    </xf>
    <xf numFmtId="169" fontId="12" fillId="0" borderId="0" xfId="22" applyNumberFormat="1" applyFont="1" applyFill="1" applyBorder="1" applyAlignment="1">
      <alignment horizontal="center"/>
    </xf>
    <xf numFmtId="169" fontId="12" fillId="0" borderId="0" xfId="21" applyNumberFormat="1" applyFont="1" applyFill="1" applyAlignment="1">
      <alignment horizontal="center"/>
    </xf>
    <xf numFmtId="169" fontId="12" fillId="0" borderId="0" xfId="21" applyNumberFormat="1" applyFont="1" applyFill="1" applyBorder="1" applyAlignment="1">
      <alignment horizontal="center"/>
    </xf>
    <xf numFmtId="169" fontId="12" fillId="0" borderId="0" xfId="24" applyNumberFormat="1" applyFont="1" applyFill="1" applyAlignment="1">
      <alignment horizontal="center"/>
    </xf>
    <xf numFmtId="169" fontId="12" fillId="0" borderId="0" xfId="24" applyNumberFormat="1" applyFont="1" applyFill="1" applyBorder="1" applyAlignment="1">
      <alignment horizontal="center"/>
    </xf>
    <xf numFmtId="169" fontId="12" fillId="0" borderId="0" xfId="23" applyNumberFormat="1" applyFont="1" applyFill="1" applyAlignment="1">
      <alignment horizontal="center"/>
    </xf>
    <xf numFmtId="169" fontId="12" fillId="0" borderId="0" xfId="23" applyNumberFormat="1" applyFont="1" applyFill="1" applyBorder="1" applyAlignment="1">
      <alignment horizontal="center"/>
    </xf>
    <xf numFmtId="169" fontId="3" fillId="0" borderId="0" xfId="30" applyNumberFormat="1" applyFont="1" applyAlignment="1">
      <alignment vertical="center"/>
    </xf>
    <xf numFmtId="168" fontId="12" fillId="0" borderId="7" xfId="7" applyNumberFormat="1" applyFont="1" applyFill="1" applyBorder="1" applyAlignment="1">
      <alignment horizontal="right" vertical="center"/>
    </xf>
    <xf numFmtId="168" fontId="12" fillId="0" borderId="0" xfId="7" applyNumberFormat="1" applyFont="1" applyFill="1" applyBorder="1" applyAlignment="1">
      <alignment horizontal="right" vertical="center"/>
    </xf>
    <xf numFmtId="168" fontId="12" fillId="0" borderId="13" xfId="4" applyNumberFormat="1" applyFont="1" applyFill="1" applyBorder="1" applyAlignment="1">
      <alignment horizontal="left" vertical="center"/>
    </xf>
    <xf numFmtId="169" fontId="12" fillId="0" borderId="10" xfId="9" applyNumberFormat="1" applyFont="1" applyFill="1" applyBorder="1" applyAlignment="1">
      <alignment horizontal="center" vertical="center"/>
    </xf>
    <xf numFmtId="169" fontId="12" fillId="0" borderId="10" xfId="12" applyFont="1" applyFill="1" applyBorder="1" applyAlignment="1">
      <alignment horizontal="center" vertical="center"/>
    </xf>
    <xf numFmtId="168" fontId="6" fillId="0" borderId="2" xfId="25" applyNumberFormat="1" applyFont="1" applyFill="1" applyBorder="1" applyAlignment="1">
      <alignment horizontal="center" vertical="center"/>
    </xf>
    <xf numFmtId="168" fontId="12" fillId="0" borderId="13" xfId="27" quotePrefix="1" applyNumberFormat="1" applyFont="1" applyFill="1" applyBorder="1" applyAlignment="1">
      <alignment horizontal="center" vertical="center"/>
    </xf>
    <xf numFmtId="168" fontId="12" fillId="0" borderId="14" xfId="27" quotePrefix="1" applyNumberFormat="1" applyFont="1" applyFill="1" applyBorder="1" applyAlignment="1">
      <alignment horizontal="center" vertical="center"/>
    </xf>
    <xf numFmtId="37" fontId="7" fillId="0" borderId="3" xfId="1" applyFont="1" applyFill="1" applyBorder="1" applyAlignment="1">
      <alignment horizontal="center" vertical="center" wrapText="1"/>
    </xf>
    <xf numFmtId="37" fontId="7" fillId="0" borderId="12" xfId="1" applyFont="1" applyFill="1" applyBorder="1" applyAlignment="1">
      <alignment horizontal="center" vertical="center" wrapText="1"/>
    </xf>
    <xf numFmtId="37" fontId="7" fillId="0" borderId="3" xfId="1" applyFont="1" applyFill="1" applyBorder="1" applyAlignment="1">
      <alignment horizontal="center" vertical="center" textRotation="90"/>
    </xf>
    <xf numFmtId="37" fontId="7" fillId="0" borderId="12" xfId="1" applyFont="1" applyFill="1" applyBorder="1" applyAlignment="1">
      <alignment horizontal="center" vertical="center" textRotation="90"/>
    </xf>
    <xf numFmtId="37" fontId="22" fillId="0" borderId="3" xfId="1" applyFont="1" applyFill="1" applyBorder="1" applyAlignment="1">
      <alignment horizontal="center" vertical="center" textRotation="90" wrapText="1"/>
    </xf>
    <xf numFmtId="37" fontId="22" fillId="0" borderId="12" xfId="1" applyFont="1" applyFill="1" applyBorder="1" applyAlignment="1">
      <alignment horizontal="center" vertical="center" textRotation="90" wrapText="1"/>
    </xf>
    <xf numFmtId="37" fontId="5" fillId="0" borderId="0" xfId="1" quotePrefix="1" applyFont="1" applyAlignment="1">
      <alignment horizontal="center"/>
    </xf>
    <xf numFmtId="37" fontId="7" fillId="0" borderId="2" xfId="1" applyFont="1" applyFill="1" applyBorder="1" applyAlignment="1">
      <alignment horizontal="center" vertical="center"/>
    </xf>
    <xf numFmtId="37" fontId="7" fillId="0" borderId="8" xfId="1" applyFont="1" applyFill="1" applyBorder="1" applyAlignment="1">
      <alignment horizontal="center" vertical="center"/>
    </xf>
    <xf numFmtId="37" fontId="7" fillId="0" borderId="10" xfId="1" applyFont="1" applyFill="1" applyBorder="1" applyAlignment="1">
      <alignment horizontal="center" vertical="center"/>
    </xf>
    <xf numFmtId="37" fontId="7" fillId="0" borderId="3" xfId="1" applyFont="1" applyFill="1" applyBorder="1" applyAlignment="1">
      <alignment horizontal="center" vertical="center" textRotation="90" wrapText="1"/>
    </xf>
    <xf numFmtId="37" fontId="7" fillId="0" borderId="9" xfId="1" applyFont="1" applyFill="1" applyBorder="1" applyAlignment="1">
      <alignment horizontal="center" vertical="center" textRotation="90" wrapText="1"/>
    </xf>
    <xf numFmtId="37" fontId="7" fillId="0" borderId="12" xfId="1" applyFont="1" applyFill="1" applyBorder="1" applyAlignment="1">
      <alignment horizontal="center" vertical="center" textRotation="90" wrapText="1"/>
    </xf>
    <xf numFmtId="37" fontId="7" fillId="0" borderId="4" xfId="1" applyFont="1" applyFill="1" applyBorder="1" applyAlignment="1">
      <alignment horizontal="center" vertical="center"/>
    </xf>
    <xf numFmtId="37" fontId="7" fillId="0" borderId="1" xfId="1" applyFont="1" applyFill="1" applyBorder="1" applyAlignment="1">
      <alignment horizontal="center" vertical="center"/>
    </xf>
    <xf numFmtId="37" fontId="7" fillId="0" borderId="5" xfId="1" applyFont="1" applyFill="1" applyBorder="1" applyAlignment="1">
      <alignment horizontal="center" vertical="center"/>
    </xf>
    <xf numFmtId="37" fontId="7" fillId="0" borderId="11" xfId="1" applyFont="1" applyFill="1" applyBorder="1" applyAlignment="1">
      <alignment horizontal="center" vertical="center"/>
    </xf>
    <xf numFmtId="37" fontId="7" fillId="0" borderId="6" xfId="1" applyFont="1" applyFill="1" applyBorder="1" applyAlignment="1">
      <alignment horizontal="center" vertical="center"/>
    </xf>
    <xf numFmtId="37" fontId="7" fillId="0" borderId="7" xfId="1" applyFont="1" applyFill="1" applyBorder="1" applyAlignment="1">
      <alignment horizontal="center" vertical="center"/>
    </xf>
    <xf numFmtId="165" fontId="4" fillId="0" borderId="0" xfId="2" applyNumberFormat="1" applyFont="1" applyAlignment="1">
      <alignment horizontal="right"/>
    </xf>
    <xf numFmtId="165" fontId="5" fillId="0" borderId="0" xfId="2" quotePrefix="1" applyNumberFormat="1" applyFont="1" applyAlignment="1">
      <alignment horizontal="center"/>
    </xf>
    <xf numFmtId="167" fontId="6" fillId="0" borderId="0" xfId="2" quotePrefix="1" applyNumberFormat="1" applyFont="1" applyAlignment="1">
      <alignment horizontal="center"/>
    </xf>
    <xf numFmtId="168" fontId="5" fillId="0" borderId="0" xfId="4" quotePrefix="1" applyNumberFormat="1" applyFont="1" applyAlignment="1">
      <alignment horizontal="center"/>
    </xf>
    <xf numFmtId="167" fontId="6" fillId="0" borderId="0" xfId="4" applyNumberFormat="1" applyFont="1" applyAlignment="1">
      <alignment horizontal="center"/>
    </xf>
    <xf numFmtId="168" fontId="12" fillId="0" borderId="14" xfId="4" applyNumberFormat="1" applyFont="1" applyBorder="1" applyAlignment="1">
      <alignment horizontal="right" vertical="top"/>
    </xf>
    <xf numFmtId="168" fontId="12" fillId="0" borderId="1" xfId="7" quotePrefix="1" applyNumberFormat="1" applyFont="1" applyBorder="1" applyAlignment="1">
      <alignment horizontal="right"/>
    </xf>
    <xf numFmtId="168" fontId="12" fillId="0" borderId="14" xfId="7" quotePrefix="1" applyNumberFormat="1" applyFont="1" applyBorder="1" applyAlignment="1">
      <alignment horizontal="right"/>
    </xf>
    <xf numFmtId="168" fontId="11" fillId="0" borderId="1" xfId="7" quotePrefix="1" applyNumberFormat="1" applyFont="1" applyBorder="1" applyAlignment="1">
      <alignment horizontal="right"/>
    </xf>
    <xf numFmtId="169" fontId="6" fillId="0" borderId="0" xfId="8" quotePrefix="1" applyNumberFormat="1" applyFont="1" applyAlignment="1">
      <alignment horizontal="center"/>
    </xf>
    <xf numFmtId="169" fontId="5" fillId="0" borderId="0" xfId="8" quotePrefix="1" applyNumberFormat="1" applyFont="1" applyAlignment="1">
      <alignment horizontal="center"/>
    </xf>
    <xf numFmtId="169" fontId="6" fillId="0" borderId="7" xfId="8" quotePrefix="1" applyNumberFormat="1" applyFont="1" applyFill="1" applyBorder="1" applyAlignment="1">
      <alignment horizontal="center" vertical="center"/>
    </xf>
    <xf numFmtId="169" fontId="6" fillId="0" borderId="13" xfId="8" quotePrefix="1" applyNumberFormat="1" applyFont="1" applyFill="1" applyBorder="1" applyAlignment="1">
      <alignment horizontal="center" vertical="center"/>
    </xf>
    <xf numFmtId="169" fontId="6" fillId="0" borderId="14" xfId="8" quotePrefix="1" applyNumberFormat="1" applyFont="1" applyFill="1" applyBorder="1" applyAlignment="1">
      <alignment horizontal="center" vertical="center"/>
    </xf>
    <xf numFmtId="169" fontId="5" fillId="0" borderId="0" xfId="9" quotePrefix="1" applyNumberFormat="1" applyFont="1" applyAlignment="1">
      <alignment horizontal="center"/>
    </xf>
    <xf numFmtId="169" fontId="12" fillId="0" borderId="2" xfId="9" applyNumberFormat="1" applyFont="1" applyFill="1" applyBorder="1" applyAlignment="1">
      <alignment horizontal="center" vertical="center"/>
    </xf>
    <xf numFmtId="169" fontId="12" fillId="0" borderId="10" xfId="9" applyNumberFormat="1" applyFont="1" applyFill="1" applyBorder="1" applyAlignment="1">
      <alignment horizontal="center" vertical="center"/>
    </xf>
    <xf numFmtId="169" fontId="6" fillId="0" borderId="0" xfId="9" quotePrefix="1" applyNumberFormat="1" applyFont="1" applyAlignment="1">
      <alignment horizontal="center"/>
    </xf>
    <xf numFmtId="169" fontId="4" fillId="0" borderId="0" xfId="11" applyNumberFormat="1" applyFont="1" applyAlignment="1">
      <alignment horizontal="right"/>
    </xf>
    <xf numFmtId="169" fontId="5" fillId="0" borderId="0" xfId="11" quotePrefix="1" applyNumberFormat="1" applyFont="1" applyAlignment="1">
      <alignment horizontal="center" vertical="center"/>
    </xf>
    <xf numFmtId="169" fontId="5" fillId="0" borderId="0" xfId="11" applyNumberFormat="1" applyFont="1" applyAlignment="1">
      <alignment horizontal="center" vertical="center"/>
    </xf>
    <xf numFmtId="169" fontId="6" fillId="0" borderId="0" xfId="11" applyNumberFormat="1" applyFont="1" applyAlignment="1">
      <alignment horizontal="center"/>
    </xf>
    <xf numFmtId="169" fontId="5" fillId="0" borderId="0" xfId="14" quotePrefix="1" applyNumberFormat="1" applyFont="1" applyAlignment="1">
      <alignment horizontal="center"/>
    </xf>
    <xf numFmtId="169" fontId="11" fillId="0" borderId="0" xfId="15" applyNumberFormat="1" applyFont="1" applyAlignment="1">
      <alignment horizontal="right"/>
    </xf>
    <xf numFmtId="169" fontId="6" fillId="0" borderId="0" xfId="14" quotePrefix="1" applyNumberFormat="1" applyFont="1" applyAlignment="1">
      <alignment horizontal="center"/>
    </xf>
    <xf numFmtId="169" fontId="4" fillId="0" borderId="0" xfId="17" applyNumberFormat="1" applyFont="1" applyAlignment="1">
      <alignment horizontal="right"/>
    </xf>
    <xf numFmtId="169" fontId="5" fillId="0" borderId="0" xfId="17" quotePrefix="1" applyNumberFormat="1" applyFont="1" applyAlignment="1" applyProtection="1">
      <alignment horizontal="center"/>
    </xf>
    <xf numFmtId="169" fontId="12" fillId="0" borderId="4" xfId="17" applyNumberFormat="1" applyFont="1" applyFill="1" applyBorder="1" applyAlignment="1" applyProtection="1">
      <alignment horizontal="center" vertical="center"/>
    </xf>
    <xf numFmtId="169" fontId="12" fillId="0" borderId="2" xfId="17" applyNumberFormat="1" applyFont="1" applyFill="1" applyBorder="1" applyAlignment="1" applyProtection="1">
      <alignment horizontal="center" vertical="center"/>
    </xf>
    <xf numFmtId="169" fontId="12" fillId="0" borderId="1" xfId="17" applyNumberFormat="1" applyFont="1" applyFill="1" applyBorder="1" applyAlignment="1" applyProtection="1">
      <alignment horizontal="center" vertical="center"/>
    </xf>
    <xf numFmtId="169" fontId="12" fillId="0" borderId="10" xfId="17" applyNumberFormat="1" applyFont="1" applyFill="1" applyBorder="1" applyAlignment="1" applyProtection="1">
      <alignment horizontal="center" vertical="center"/>
    </xf>
    <xf numFmtId="169" fontId="12" fillId="0" borderId="7" xfId="17" quotePrefix="1" applyNumberFormat="1" applyFont="1" applyFill="1" applyBorder="1" applyAlignment="1" applyProtection="1">
      <alignment horizontal="center" vertical="center"/>
    </xf>
    <xf numFmtId="169" fontId="12" fillId="0" borderId="13" xfId="17" quotePrefix="1" applyNumberFormat="1" applyFont="1" applyFill="1" applyBorder="1" applyAlignment="1" applyProtection="1">
      <alignment horizontal="center" vertical="center"/>
    </xf>
    <xf numFmtId="169" fontId="12" fillId="0" borderId="6" xfId="17" quotePrefix="1" applyNumberFormat="1" applyFont="1" applyFill="1" applyBorder="1" applyAlignment="1" applyProtection="1">
      <alignment horizontal="center" vertical="center"/>
    </xf>
    <xf numFmtId="169" fontId="12" fillId="0" borderId="7" xfId="17" applyNumberFormat="1" applyFont="1" applyFill="1" applyBorder="1" applyAlignment="1" applyProtection="1">
      <alignment horizontal="center" vertical="center" wrapText="1"/>
    </xf>
    <xf numFmtId="169" fontId="19" fillId="0" borderId="0" xfId="17" applyNumberFormat="1" applyFont="1" applyFill="1" applyBorder="1" applyAlignment="1" applyProtection="1">
      <alignment horizontal="center"/>
    </xf>
    <xf numFmtId="169" fontId="6" fillId="0" borderId="0" xfId="17" quotePrefix="1" applyNumberFormat="1" applyFont="1" applyAlignment="1">
      <alignment horizontal="center"/>
    </xf>
    <xf numFmtId="169" fontId="5" fillId="0" borderId="0" xfId="18" quotePrefix="1" applyNumberFormat="1" applyFont="1" applyAlignment="1">
      <alignment horizontal="center" vertical="center"/>
    </xf>
    <xf numFmtId="169" fontId="6" fillId="0" borderId="0" xfId="18" quotePrefix="1" applyNumberFormat="1" applyFont="1" applyFill="1" applyAlignment="1">
      <alignment horizontal="center" vertical="center"/>
    </xf>
    <xf numFmtId="169" fontId="6" fillId="0" borderId="0" xfId="19" quotePrefix="1" applyNumberFormat="1" applyFont="1" applyFill="1" applyAlignment="1">
      <alignment horizontal="center" vertical="center"/>
    </xf>
    <xf numFmtId="169" fontId="6" fillId="0" borderId="0" xfId="18" quotePrefix="1" applyNumberFormat="1" applyFont="1" applyAlignment="1">
      <alignment horizontal="center"/>
    </xf>
    <xf numFmtId="166" fontId="12" fillId="0" borderId="7" xfId="12" quotePrefix="1" applyNumberFormat="1" applyFont="1" applyFill="1" applyBorder="1" applyAlignment="1" applyProtection="1">
      <alignment horizontal="center" vertical="center"/>
    </xf>
    <xf numFmtId="166" fontId="12" fillId="0" borderId="13" xfId="12" quotePrefix="1" applyNumberFormat="1" applyFont="1" applyFill="1" applyBorder="1" applyAlignment="1" applyProtection="1">
      <alignment horizontal="center" vertical="center"/>
    </xf>
    <xf numFmtId="166" fontId="12" fillId="0" borderId="14" xfId="12" quotePrefix="1" applyNumberFormat="1" applyFont="1" applyFill="1" applyBorder="1" applyAlignment="1" applyProtection="1">
      <alignment horizontal="center" vertical="center"/>
    </xf>
    <xf numFmtId="169" fontId="6" fillId="0" borderId="0" xfId="12" quotePrefix="1" applyFont="1" applyAlignment="1">
      <alignment horizontal="center"/>
    </xf>
    <xf numFmtId="169" fontId="18" fillId="0" borderId="0" xfId="12" quotePrefix="1" applyFont="1" applyAlignment="1">
      <alignment horizontal="center"/>
    </xf>
    <xf numFmtId="169" fontId="12" fillId="0" borderId="8" xfId="12" applyFont="1" applyFill="1" applyBorder="1" applyAlignment="1">
      <alignment horizontal="center" vertical="center"/>
    </xf>
    <xf numFmtId="169" fontId="12" fillId="0" borderId="10" xfId="12" applyFont="1" applyFill="1" applyBorder="1" applyAlignment="1">
      <alignment horizontal="center" vertical="center"/>
    </xf>
    <xf numFmtId="169" fontId="12" fillId="0" borderId="7" xfId="12" quotePrefix="1" applyFont="1" applyFill="1" applyBorder="1" applyAlignment="1">
      <alignment horizontal="center" vertical="center"/>
    </xf>
    <xf numFmtId="169" fontId="12" fillId="0" borderId="13" xfId="12" quotePrefix="1" applyFont="1" applyFill="1" applyBorder="1" applyAlignment="1">
      <alignment horizontal="center" vertical="center"/>
    </xf>
    <xf numFmtId="169" fontId="12" fillId="0" borderId="14" xfId="12" quotePrefix="1" applyFont="1" applyFill="1" applyBorder="1" applyAlignment="1">
      <alignment horizontal="center" vertical="center"/>
    </xf>
    <xf numFmtId="166" fontId="12" fillId="0" borderId="7" xfId="12" quotePrefix="1" applyNumberFormat="1" applyFont="1" applyFill="1" applyBorder="1" applyAlignment="1">
      <alignment horizontal="center" vertical="center"/>
    </xf>
    <xf numFmtId="166" fontId="12" fillId="0" borderId="13" xfId="12" quotePrefix="1" applyNumberFormat="1" applyFont="1" applyFill="1" applyBorder="1" applyAlignment="1">
      <alignment horizontal="center" vertical="center"/>
    </xf>
    <xf numFmtId="166" fontId="12" fillId="0" borderId="14" xfId="12" quotePrefix="1" applyNumberFormat="1" applyFont="1" applyFill="1" applyBorder="1" applyAlignment="1">
      <alignment horizontal="center" vertical="center"/>
    </xf>
    <xf numFmtId="169" fontId="12" fillId="0" borderId="13" xfId="12" quotePrefix="1" applyFont="1" applyFill="1" applyBorder="1" applyAlignment="1" applyProtection="1">
      <alignment horizontal="center" vertical="center"/>
    </xf>
    <xf numFmtId="169" fontId="6" fillId="0" borderId="0" xfId="22" applyNumberFormat="1" applyFont="1" applyAlignment="1">
      <alignment horizontal="center"/>
    </xf>
    <xf numFmtId="169" fontId="5" fillId="0" borderId="0" xfId="22" quotePrefix="1" applyNumberFormat="1" applyFont="1" applyAlignment="1">
      <alignment horizontal="center"/>
    </xf>
    <xf numFmtId="169" fontId="18" fillId="0" borderId="0" xfId="22" quotePrefix="1" applyNumberFormat="1" applyFont="1" applyAlignment="1">
      <alignment horizontal="center"/>
    </xf>
    <xf numFmtId="169" fontId="11" fillId="0" borderId="0" xfId="22" applyNumberFormat="1" applyFont="1" applyAlignment="1">
      <alignment horizontal="right"/>
    </xf>
    <xf numFmtId="169" fontId="12" fillId="0" borderId="2" xfId="22" applyNumberFormat="1" applyFont="1" applyFill="1" applyBorder="1" applyAlignment="1">
      <alignment horizontal="center" vertical="center"/>
    </xf>
    <xf numFmtId="169" fontId="12" fillId="0" borderId="10" xfId="22" applyNumberFormat="1" applyFont="1" applyFill="1" applyBorder="1" applyAlignment="1">
      <alignment horizontal="center" vertical="center"/>
    </xf>
    <xf numFmtId="169" fontId="12" fillId="0" borderId="5" xfId="23" applyNumberFormat="1" applyFont="1" applyFill="1" applyBorder="1" applyAlignment="1">
      <alignment horizontal="center" vertical="center"/>
    </xf>
    <xf numFmtId="169" fontId="12" fillId="0" borderId="4" xfId="23" applyNumberFormat="1" applyFont="1" applyFill="1" applyBorder="1" applyAlignment="1">
      <alignment horizontal="center" vertical="center"/>
    </xf>
    <xf numFmtId="169" fontId="12" fillId="0" borderId="11" xfId="23" applyNumberFormat="1" applyFont="1" applyFill="1" applyBorder="1" applyAlignment="1">
      <alignment horizontal="center" vertical="center"/>
    </xf>
    <xf numFmtId="169" fontId="12" fillId="0" borderId="1" xfId="23" applyNumberFormat="1" applyFont="1" applyFill="1" applyBorder="1" applyAlignment="1">
      <alignment horizontal="center" vertical="center"/>
    </xf>
    <xf numFmtId="169" fontId="6" fillId="0" borderId="0" xfId="23" quotePrefix="1" applyNumberFormat="1" applyFont="1" applyAlignment="1">
      <alignment horizontal="center"/>
    </xf>
    <xf numFmtId="169" fontId="11" fillId="0" borderId="0" xfId="23" quotePrefix="1" applyNumberFormat="1" applyFont="1" applyBorder="1" applyAlignment="1">
      <alignment horizontal="left"/>
    </xf>
    <xf numFmtId="169" fontId="18" fillId="0" borderId="0" xfId="23" quotePrefix="1" applyNumberFormat="1" applyFont="1" applyAlignment="1">
      <alignment horizontal="center"/>
    </xf>
    <xf numFmtId="169" fontId="18" fillId="0" borderId="0" xfId="24" applyNumberFormat="1" applyFont="1" applyAlignment="1">
      <alignment horizontal="center"/>
    </xf>
    <xf numFmtId="169" fontId="12" fillId="0" borderId="2" xfId="23" applyNumberFormat="1" applyFont="1" applyFill="1" applyBorder="1" applyAlignment="1">
      <alignment horizontal="center" vertical="center"/>
    </xf>
    <xf numFmtId="169" fontId="12" fillId="0" borderId="8" xfId="23" applyNumberFormat="1" applyFont="1" applyFill="1" applyBorder="1" applyAlignment="1">
      <alignment horizontal="center" vertical="center"/>
    </xf>
    <xf numFmtId="169" fontId="12" fillId="0" borderId="10" xfId="23" applyNumberFormat="1" applyFont="1" applyFill="1" applyBorder="1" applyAlignment="1">
      <alignment horizontal="center" vertical="center"/>
    </xf>
    <xf numFmtId="167" fontId="6" fillId="0" borderId="0" xfId="25" quotePrefix="1" applyNumberFormat="1" applyFont="1" applyAlignment="1" applyProtection="1">
      <alignment horizontal="center"/>
    </xf>
    <xf numFmtId="168" fontId="5" fillId="0" borderId="0" xfId="25" quotePrefix="1" applyNumberFormat="1" applyFont="1" applyAlignment="1">
      <alignment horizontal="center"/>
    </xf>
    <xf numFmtId="168" fontId="5" fillId="0" borderId="0" xfId="25" applyNumberFormat="1" applyFont="1" applyAlignment="1">
      <alignment horizontal="center"/>
    </xf>
    <xf numFmtId="168" fontId="6" fillId="0" borderId="2" xfId="25" applyNumberFormat="1" applyFont="1" applyFill="1" applyBorder="1" applyAlignment="1">
      <alignment horizontal="center" vertical="center"/>
    </xf>
    <xf numFmtId="168" fontId="6" fillId="0" borderId="10" xfId="25" applyNumberFormat="1" applyFont="1" applyFill="1" applyBorder="1" applyAlignment="1">
      <alignment horizontal="center" vertical="center"/>
    </xf>
    <xf numFmtId="168" fontId="12" fillId="0" borderId="7" xfId="25" quotePrefix="1" applyNumberFormat="1" applyFont="1" applyFill="1" applyBorder="1" applyAlignment="1">
      <alignment horizontal="center" vertical="center"/>
    </xf>
    <xf numFmtId="168" fontId="12" fillId="0" borderId="14" xfId="25" quotePrefix="1" applyNumberFormat="1" applyFont="1" applyFill="1" applyBorder="1" applyAlignment="1">
      <alignment horizontal="center" vertical="center"/>
    </xf>
    <xf numFmtId="168" fontId="12" fillId="0" borderId="13" xfId="25" quotePrefix="1" applyNumberFormat="1" applyFont="1" applyFill="1" applyBorder="1" applyAlignment="1">
      <alignment horizontal="center" vertical="center"/>
    </xf>
    <xf numFmtId="167" fontId="6" fillId="0" borderId="0" xfId="27" quotePrefix="1" applyNumberFormat="1" applyFont="1" applyAlignment="1">
      <alignment horizontal="center"/>
    </xf>
    <xf numFmtId="168" fontId="18" fillId="0" borderId="0" xfId="27" quotePrefix="1" applyNumberFormat="1" applyFont="1" applyAlignment="1">
      <alignment horizontal="center"/>
    </xf>
    <xf numFmtId="168" fontId="12" fillId="0" borderId="2" xfId="27" applyNumberFormat="1" applyFont="1" applyFill="1" applyBorder="1" applyAlignment="1">
      <alignment horizontal="center" vertical="center"/>
    </xf>
    <xf numFmtId="168" fontId="12" fillId="0" borderId="10" xfId="27" applyNumberFormat="1" applyFont="1" applyFill="1" applyBorder="1" applyAlignment="1">
      <alignment horizontal="center" vertical="center"/>
    </xf>
    <xf numFmtId="168" fontId="12" fillId="0" borderId="7" xfId="27" quotePrefix="1" applyNumberFormat="1" applyFont="1" applyFill="1" applyBorder="1" applyAlignment="1">
      <alignment horizontal="center" vertical="center"/>
    </xf>
    <xf numFmtId="168" fontId="12" fillId="0" borderId="13" xfId="27" quotePrefix="1" applyNumberFormat="1" applyFont="1" applyFill="1" applyBorder="1" applyAlignment="1">
      <alignment horizontal="center" vertical="center"/>
    </xf>
    <xf numFmtId="168" fontId="12" fillId="0" borderId="14" xfId="27" quotePrefix="1" applyNumberFormat="1" applyFont="1" applyFill="1" applyBorder="1" applyAlignment="1">
      <alignment horizontal="center" vertical="center"/>
    </xf>
    <xf numFmtId="169" fontId="6" fillId="0" borderId="0" xfId="29" quotePrefix="1" applyNumberFormat="1" applyFont="1" applyAlignment="1">
      <alignment horizontal="center" vertical="center"/>
    </xf>
    <xf numFmtId="169" fontId="5" fillId="0" borderId="0" xfId="29" quotePrefix="1" applyNumberFormat="1" applyFont="1" applyAlignment="1">
      <alignment horizontal="center" vertical="center"/>
    </xf>
    <xf numFmtId="169" fontId="12" fillId="0" borderId="2" xfId="29" quotePrefix="1" applyNumberFormat="1" applyFont="1" applyFill="1" applyBorder="1" applyAlignment="1">
      <alignment horizontal="center" vertical="center"/>
    </xf>
    <xf numFmtId="169" fontId="12" fillId="0" borderId="10" xfId="29" quotePrefix="1" applyNumberFormat="1" applyFont="1" applyFill="1" applyBorder="1" applyAlignment="1">
      <alignment horizontal="center" vertical="center"/>
    </xf>
    <xf numFmtId="169" fontId="12" fillId="0" borderId="7" xfId="29" applyNumberFormat="1" applyFont="1" applyFill="1" applyBorder="1" applyAlignment="1">
      <alignment horizontal="center" vertical="center"/>
    </xf>
    <xf numFmtId="169" fontId="12" fillId="0" borderId="14" xfId="29" applyNumberFormat="1" applyFont="1" applyFill="1" applyBorder="1" applyAlignment="1">
      <alignment horizontal="center" vertical="center"/>
    </xf>
    <xf numFmtId="169" fontId="12" fillId="0" borderId="5" xfId="29" applyNumberFormat="1" applyFont="1" applyFill="1" applyBorder="1" applyAlignment="1">
      <alignment horizontal="center" vertical="center"/>
    </xf>
    <xf numFmtId="169" fontId="12" fillId="0" borderId="11" xfId="29" applyNumberFormat="1" applyFont="1" applyFill="1" applyBorder="1" applyAlignment="1">
      <alignment horizontal="center" vertical="center"/>
    </xf>
    <xf numFmtId="169" fontId="12" fillId="0" borderId="7" xfId="29" quotePrefix="1" applyNumberFormat="1" applyFont="1" applyFill="1" applyBorder="1" applyAlignment="1">
      <alignment horizontal="center" vertical="center"/>
    </xf>
    <xf numFmtId="169" fontId="12" fillId="0" borderId="14" xfId="29" quotePrefix="1" applyNumberFormat="1" applyFont="1" applyFill="1" applyBorder="1" applyAlignment="1">
      <alignment horizontal="center" vertical="center"/>
    </xf>
    <xf numFmtId="169" fontId="6" fillId="0" borderId="0" xfId="30" quotePrefix="1" applyNumberFormat="1" applyFont="1" applyAlignment="1">
      <alignment horizontal="center"/>
    </xf>
    <xf numFmtId="169" fontId="5" fillId="0" borderId="0" xfId="30" applyNumberFormat="1" applyFont="1" applyAlignment="1">
      <alignment horizontal="center" vertical="center"/>
    </xf>
    <xf numFmtId="169" fontId="5" fillId="0" borderId="0" xfId="30" applyNumberFormat="1" applyFont="1" applyAlignment="1">
      <alignment horizontal="center" vertical="center" wrapText="1"/>
    </xf>
    <xf numFmtId="169" fontId="12" fillId="0" borderId="2" xfId="30" applyNumberFormat="1" applyFont="1" applyFill="1" applyBorder="1" applyAlignment="1">
      <alignment horizontal="center" vertical="center"/>
    </xf>
    <xf numFmtId="169" fontId="12" fillId="0" borderId="10" xfId="30" applyNumberFormat="1" applyFont="1" applyFill="1" applyBorder="1" applyAlignment="1">
      <alignment horizontal="center" vertical="center"/>
    </xf>
    <xf numFmtId="169" fontId="4" fillId="0" borderId="0" xfId="32" applyNumberFormat="1" applyFont="1" applyAlignment="1">
      <alignment horizontal="left"/>
    </xf>
    <xf numFmtId="169" fontId="5" fillId="0" borderId="0" xfId="32" quotePrefix="1" applyNumberFormat="1" applyFont="1" applyAlignment="1">
      <alignment horizontal="center" vertical="center"/>
    </xf>
    <xf numFmtId="169" fontId="6" fillId="0" borderId="0" xfId="31" quotePrefix="1" applyNumberFormat="1" applyFont="1" applyAlignment="1">
      <alignment horizontal="center"/>
    </xf>
    <xf numFmtId="169" fontId="12" fillId="0" borderId="6" xfId="9" quotePrefix="1" applyNumberFormat="1" applyFont="1" applyFill="1" applyBorder="1" applyAlignment="1">
      <alignment horizontal="center" vertical="center"/>
    </xf>
    <xf numFmtId="169" fontId="12" fillId="0" borderId="13" xfId="9" quotePrefix="1" applyNumberFormat="1" applyFont="1" applyFill="1" applyBorder="1" applyAlignment="1">
      <alignment horizontal="center" vertical="center"/>
    </xf>
    <xf numFmtId="169" fontId="12" fillId="0" borderId="12" xfId="9" applyNumberFormat="1" applyFont="1" applyFill="1" applyBorder="1" applyAlignment="1">
      <alignment horizontal="center" vertical="center"/>
    </xf>
    <xf numFmtId="169" fontId="12" fillId="0" borderId="8" xfId="9" quotePrefix="1" applyNumberFormat="1" applyFont="1" applyFill="1" applyBorder="1" applyAlignment="1">
      <alignment horizontal="center" vertical="center"/>
    </xf>
    <xf numFmtId="169" fontId="12" fillId="0" borderId="5" xfId="9" quotePrefix="1" applyNumberFormat="1" applyFont="1" applyFill="1" applyBorder="1" applyAlignment="1">
      <alignment horizontal="center" vertical="center"/>
    </xf>
    <xf numFmtId="169" fontId="12" fillId="0" borderId="11" xfId="9" quotePrefix="1" applyNumberFormat="1" applyFont="1" applyFill="1" applyBorder="1" applyAlignment="1">
      <alignment horizontal="center" vertical="center"/>
    </xf>
    <xf numFmtId="165" fontId="13" fillId="0" borderId="0" xfId="9" applyNumberFormat="1" applyFont="1" applyAlignment="1" applyProtection="1">
      <alignment horizontal="center"/>
    </xf>
    <xf numFmtId="165" fontId="13" fillId="0" borderId="0" xfId="9" quotePrefix="1" applyNumberFormat="1" applyFont="1" applyAlignment="1" applyProtection="1">
      <alignment horizontal="center"/>
    </xf>
    <xf numFmtId="169" fontId="13" fillId="0" borderId="0" xfId="9" applyNumberFormat="1" applyFont="1" applyAlignment="1" applyProtection="1">
      <alignment horizontal="center"/>
    </xf>
    <xf numFmtId="39" fontId="13" fillId="0" borderId="0" xfId="9" applyNumberFormat="1" applyFont="1" applyAlignment="1" applyProtection="1">
      <alignment horizontal="center"/>
    </xf>
    <xf numFmtId="169" fontId="13" fillId="0" borderId="0" xfId="9" applyNumberFormat="1" applyFont="1" applyAlignment="1">
      <alignment horizontal="center"/>
    </xf>
    <xf numFmtId="39" fontId="13" fillId="0" borderId="0" xfId="9" applyNumberFormat="1" applyFont="1" applyBorder="1" applyAlignment="1" applyProtection="1">
      <alignment horizontal="center"/>
    </xf>
    <xf numFmtId="165" fontId="13" fillId="0" borderId="0" xfId="9" applyNumberFormat="1" applyFont="1" applyBorder="1" applyAlignment="1" applyProtection="1">
      <alignment horizontal="center"/>
    </xf>
    <xf numFmtId="169" fontId="13" fillId="0" borderId="0" xfId="9" applyNumberFormat="1" applyFont="1" applyBorder="1" applyAlignment="1" applyProtection="1">
      <alignment horizontal="center"/>
    </xf>
    <xf numFmtId="39" fontId="13" fillId="0" borderId="0" xfId="10" applyNumberFormat="1" applyFont="1" applyAlignment="1" applyProtection="1">
      <alignment horizontal="center"/>
    </xf>
    <xf numFmtId="165" fontId="13" fillId="0" borderId="0" xfId="10" applyNumberFormat="1" applyFont="1" applyAlignment="1" applyProtection="1">
      <alignment horizontal="center"/>
    </xf>
    <xf numFmtId="39" fontId="13" fillId="0" borderId="0" xfId="10" applyNumberFormat="1" applyFont="1" applyBorder="1" applyAlignment="1" applyProtection="1">
      <alignment horizontal="center"/>
    </xf>
    <xf numFmtId="165" fontId="13" fillId="0" borderId="0" xfId="10" applyNumberFormat="1" applyFont="1" applyBorder="1" applyAlignment="1" applyProtection="1">
      <alignment horizontal="center"/>
    </xf>
    <xf numFmtId="37" fontId="13" fillId="0" borderId="0" xfId="11" applyNumberFormat="1" applyFont="1" applyAlignment="1" applyProtection="1">
      <alignment horizontal="center" vertical="center"/>
    </xf>
    <xf numFmtId="37" fontId="13" fillId="0" borderId="0" xfId="11" applyNumberFormat="1" applyFont="1" applyBorder="1" applyAlignment="1" applyProtection="1">
      <alignment horizontal="center" vertical="center"/>
    </xf>
    <xf numFmtId="37" fontId="13" fillId="0" borderId="0" xfId="12" applyNumberFormat="1" applyFont="1" applyFill="1" applyAlignment="1" applyProtection="1">
      <alignment horizontal="center" vertical="center"/>
    </xf>
    <xf numFmtId="37" fontId="13" fillId="0" borderId="0" xfId="12" applyNumberFormat="1" applyFont="1" applyFill="1" applyBorder="1" applyAlignment="1" applyProtection="1">
      <alignment horizontal="center" vertical="center"/>
    </xf>
    <xf numFmtId="169" fontId="6" fillId="0" borderId="6" xfId="14" applyNumberFormat="1" applyFont="1" applyFill="1" applyBorder="1" applyAlignment="1">
      <alignment horizontal="center" vertical="center"/>
    </xf>
    <xf numFmtId="169" fontId="6" fillId="0" borderId="7" xfId="14" applyNumberFormat="1" applyFont="1" applyFill="1" applyBorder="1" applyAlignment="1">
      <alignment horizontal="center" vertical="center"/>
    </xf>
    <xf numFmtId="165" fontId="10" fillId="0" borderId="0" xfId="14" applyNumberFormat="1" applyFont="1" applyAlignment="1" applyProtection="1">
      <alignment horizontal="center"/>
    </xf>
    <xf numFmtId="169" fontId="10" fillId="0" borderId="0" xfId="14" applyNumberFormat="1" applyFont="1" applyAlignment="1">
      <alignment horizontal="center"/>
    </xf>
    <xf numFmtId="169" fontId="10" fillId="0" borderId="0" xfId="14" applyNumberFormat="1" applyFont="1" applyBorder="1" applyAlignment="1">
      <alignment horizontal="center"/>
    </xf>
    <xf numFmtId="166" fontId="10" fillId="0" borderId="0" xfId="14" applyNumberFormat="1" applyFont="1" applyBorder="1" applyAlignment="1" applyProtection="1">
      <alignment horizontal="center"/>
    </xf>
    <xf numFmtId="169" fontId="10" fillId="0" borderId="0" xfId="15" applyNumberFormat="1" applyFont="1" applyFill="1" applyAlignment="1">
      <alignment horizontal="center"/>
    </xf>
    <xf numFmtId="41" fontId="10" fillId="0" borderId="0" xfId="16" applyFont="1" applyFill="1" applyAlignment="1">
      <alignment horizontal="center"/>
    </xf>
    <xf numFmtId="166" fontId="10" fillId="0" borderId="0" xfId="15" applyNumberFormat="1" applyFont="1" applyFill="1" applyAlignment="1" applyProtection="1">
      <alignment horizontal="center"/>
    </xf>
    <xf numFmtId="165" fontId="10" fillId="0" borderId="0" xfId="15" applyNumberFormat="1" applyFont="1" applyFill="1" applyAlignment="1" applyProtection="1">
      <alignment horizontal="center"/>
    </xf>
    <xf numFmtId="165" fontId="10" fillId="0" borderId="0" xfId="15" applyNumberFormat="1" applyFont="1" applyFill="1" applyAlignment="1">
      <alignment horizontal="center"/>
    </xf>
    <xf numFmtId="165" fontId="10" fillId="0" borderId="0" xfId="15" applyNumberFormat="1" applyFont="1" applyFill="1" applyBorder="1" applyAlignment="1" applyProtection="1">
      <alignment horizontal="center"/>
    </xf>
    <xf numFmtId="165" fontId="10" fillId="0" borderId="0" xfId="15" applyNumberFormat="1" applyFont="1" applyFill="1" applyBorder="1" applyAlignment="1">
      <alignment horizontal="center"/>
    </xf>
    <xf numFmtId="165" fontId="10" fillId="0" borderId="0" xfId="15" quotePrefix="1" applyNumberFormat="1" applyFont="1" applyFill="1" applyBorder="1" applyAlignment="1" applyProtection="1">
      <alignment horizontal="center"/>
    </xf>
    <xf numFmtId="165" fontId="10" fillId="0" borderId="0" xfId="15" quotePrefix="1" applyNumberFormat="1" applyFont="1" applyFill="1" applyBorder="1" applyAlignment="1">
      <alignment horizontal="center"/>
    </xf>
    <xf numFmtId="169" fontId="12" fillId="0" borderId="10" xfId="12" quotePrefix="1" applyFont="1" applyFill="1" applyBorder="1" applyAlignment="1">
      <alignment horizontal="center" vertical="center"/>
    </xf>
    <xf numFmtId="169" fontId="12" fillId="0" borderId="1" xfId="12" applyFont="1" applyFill="1" applyBorder="1" applyAlignment="1">
      <alignment horizontal="center" vertical="center"/>
    </xf>
    <xf numFmtId="169" fontId="12" fillId="0" borderId="1" xfId="12" quotePrefix="1" applyFont="1" applyFill="1" applyBorder="1" applyAlignment="1">
      <alignment horizontal="center" vertical="center"/>
    </xf>
    <xf numFmtId="166" fontId="13" fillId="0" borderId="0" xfId="12" applyNumberFormat="1" applyFont="1" applyAlignment="1" applyProtection="1">
      <alignment horizontal="center"/>
    </xf>
    <xf numFmtId="166" fontId="13" fillId="0" borderId="0" xfId="12" applyNumberFormat="1" applyFont="1" applyBorder="1" applyAlignment="1" applyProtection="1">
      <alignment horizontal="center"/>
    </xf>
    <xf numFmtId="166" fontId="13" fillId="0" borderId="0" xfId="21" applyNumberFormat="1" applyFont="1" applyAlignment="1" applyProtection="1">
      <alignment horizontal="center"/>
    </xf>
    <xf numFmtId="166" fontId="13" fillId="0" borderId="0" xfId="21" applyNumberFormat="1" applyFont="1" applyBorder="1" applyAlignment="1" applyProtection="1">
      <alignment horizontal="center"/>
    </xf>
    <xf numFmtId="169" fontId="13" fillId="0" borderId="0" xfId="12" applyFont="1" applyAlignment="1" applyProtection="1">
      <alignment horizontal="center"/>
    </xf>
    <xf numFmtId="168" fontId="13" fillId="0" borderId="0" xfId="12" applyNumberFormat="1" applyFont="1" applyAlignment="1" applyProtection="1">
      <alignment horizontal="center"/>
    </xf>
    <xf numFmtId="169" fontId="13" fillId="0" borderId="0" xfId="21" applyNumberFormat="1" applyFont="1" applyAlignment="1" applyProtection="1">
      <alignment horizontal="center"/>
    </xf>
    <xf numFmtId="171" fontId="13" fillId="0" borderId="0" xfId="20" applyNumberFormat="1" applyFont="1" applyAlignment="1" applyProtection="1">
      <alignment horizontal="center"/>
    </xf>
    <xf numFmtId="171" fontId="13" fillId="0" borderId="0" xfId="21" applyNumberFormat="1" applyFont="1" applyAlignment="1" applyProtection="1">
      <alignment horizontal="center"/>
    </xf>
    <xf numFmtId="171" fontId="13" fillId="0" borderId="0" xfId="21" applyNumberFormat="1" applyFont="1" applyBorder="1" applyAlignment="1" applyProtection="1">
      <alignment horizontal="center"/>
    </xf>
    <xf numFmtId="171" fontId="13" fillId="0" borderId="0" xfId="12" applyNumberFormat="1" applyFont="1" applyAlignment="1" applyProtection="1">
      <alignment horizontal="center"/>
    </xf>
    <xf numFmtId="171" fontId="13" fillId="0" borderId="0" xfId="12" applyNumberFormat="1" applyFont="1" applyBorder="1" applyAlignment="1" applyProtection="1">
      <alignment horizontal="center"/>
    </xf>
    <xf numFmtId="166" fontId="13" fillId="0" borderId="0" xfId="22" applyNumberFormat="1" applyFont="1" applyAlignment="1" applyProtection="1">
      <alignment horizontal="center"/>
    </xf>
    <xf numFmtId="166" fontId="13" fillId="0" borderId="0" xfId="22" applyNumberFormat="1" applyFont="1" applyBorder="1" applyAlignment="1" applyProtection="1">
      <alignment horizontal="center"/>
    </xf>
    <xf numFmtId="169" fontId="12" fillId="0" borderId="7" xfId="23" quotePrefix="1" applyNumberFormat="1" applyFont="1" applyFill="1" applyBorder="1" applyAlignment="1">
      <alignment horizontal="center"/>
    </xf>
    <xf numFmtId="169" fontId="12" fillId="0" borderId="7" xfId="23" applyNumberFormat="1" applyFont="1" applyFill="1" applyBorder="1" applyAlignment="1">
      <alignment horizontal="center"/>
    </xf>
    <xf numFmtId="168" fontId="13" fillId="0" borderId="0" xfId="24" applyNumberFormat="1" applyFont="1" applyAlignment="1" applyProtection="1">
      <alignment horizontal="center"/>
    </xf>
    <xf numFmtId="166" fontId="13" fillId="0" borderId="0" xfId="24" applyNumberFormat="1" applyFont="1" applyAlignment="1" applyProtection="1">
      <alignment horizontal="center"/>
    </xf>
    <xf numFmtId="169" fontId="13" fillId="0" borderId="0" xfId="24" applyNumberFormat="1" applyFont="1" applyAlignment="1">
      <alignment horizontal="center"/>
    </xf>
    <xf numFmtId="169" fontId="13" fillId="0" borderId="0" xfId="24" applyNumberFormat="1" applyFont="1" applyBorder="1" applyAlignment="1">
      <alignment horizontal="center"/>
    </xf>
    <xf numFmtId="168" fontId="13" fillId="0" borderId="0" xfId="24" applyNumberFormat="1" applyFont="1" applyBorder="1" applyAlignment="1" applyProtection="1">
      <alignment horizontal="center"/>
    </xf>
    <xf numFmtId="166" fontId="13" fillId="0" borderId="0" xfId="24" applyNumberFormat="1" applyFont="1" applyBorder="1" applyAlignment="1" applyProtection="1">
      <alignment horizontal="center"/>
    </xf>
    <xf numFmtId="166" fontId="13" fillId="0" borderId="0" xfId="23" applyNumberFormat="1" applyFont="1" applyAlignment="1" applyProtection="1">
      <alignment horizontal="center"/>
    </xf>
    <xf numFmtId="166" fontId="13" fillId="0" borderId="0" xfId="23" applyNumberFormat="1" applyFont="1" applyBorder="1" applyAlignment="1" applyProtection="1">
      <alignment horizontal="center"/>
    </xf>
    <xf numFmtId="168" fontId="6" fillId="0" borderId="2" xfId="25" quotePrefix="1" applyNumberFormat="1" applyFont="1" applyFill="1" applyBorder="1" applyAlignment="1">
      <alignment horizontal="center" vertical="center"/>
    </xf>
    <xf numFmtId="168" fontId="6" fillId="0" borderId="3" xfId="25" quotePrefix="1" applyNumberFormat="1" applyFont="1" applyFill="1" applyBorder="1" applyAlignment="1">
      <alignment horizontal="center" vertical="center"/>
    </xf>
    <xf numFmtId="168" fontId="6" fillId="0" borderId="4" xfId="25" quotePrefix="1" applyNumberFormat="1" applyFont="1" applyFill="1" applyBorder="1" applyAlignment="1">
      <alignment horizontal="center" vertical="center"/>
    </xf>
    <xf numFmtId="168" fontId="13" fillId="0" borderId="0" xfId="25" applyNumberFormat="1" applyFont="1" applyBorder="1" applyAlignment="1" applyProtection="1">
      <alignment horizontal="center"/>
    </xf>
    <xf numFmtId="166" fontId="13" fillId="0" borderId="0" xfId="25" applyNumberFormat="1" applyFont="1" applyBorder="1" applyAlignment="1" applyProtection="1">
      <alignment horizontal="center"/>
    </xf>
    <xf numFmtId="168" fontId="13" fillId="0" borderId="0" xfId="25" applyNumberFormat="1" applyFont="1" applyAlignment="1" applyProtection="1">
      <alignment horizontal="center"/>
    </xf>
    <xf numFmtId="166" fontId="13" fillId="0" borderId="0" xfId="25" applyNumberFormat="1" applyFont="1" applyAlignment="1" applyProtection="1">
      <alignment horizontal="center"/>
    </xf>
    <xf numFmtId="168" fontId="13" fillId="0" borderId="0" xfId="25" applyNumberFormat="1" applyFont="1" applyAlignment="1">
      <alignment horizontal="center"/>
    </xf>
    <xf numFmtId="166" fontId="13" fillId="0" borderId="0" xfId="26" applyNumberFormat="1" applyFont="1" applyAlignment="1" applyProtection="1">
      <alignment horizontal="center"/>
    </xf>
    <xf numFmtId="168" fontId="13" fillId="0" borderId="0" xfId="26" applyNumberFormat="1" applyFont="1" applyAlignment="1" applyProtection="1">
      <alignment horizontal="center"/>
    </xf>
    <xf numFmtId="166" fontId="13" fillId="0" borderId="0" xfId="26" applyNumberFormat="1" applyFont="1" applyBorder="1" applyAlignment="1" applyProtection="1">
      <alignment horizontal="center"/>
    </xf>
    <xf numFmtId="168" fontId="12" fillId="0" borderId="6" xfId="27" applyNumberFormat="1" applyFont="1" applyFill="1" applyBorder="1" applyAlignment="1">
      <alignment horizontal="center" vertical="center"/>
    </xf>
    <xf numFmtId="168" fontId="12" fillId="0" borderId="13" xfId="27" applyNumberFormat="1" applyFont="1" applyFill="1" applyBorder="1" applyAlignment="1">
      <alignment horizontal="center" vertical="center"/>
    </xf>
    <xf numFmtId="168" fontId="13" fillId="0" borderId="0" xfId="27" applyNumberFormat="1" applyFont="1" applyAlignment="1" applyProtection="1">
      <alignment horizontal="center"/>
    </xf>
    <xf numFmtId="166" fontId="13" fillId="0" borderId="0" xfId="27" applyNumberFormat="1" applyFont="1" applyAlignment="1" applyProtection="1">
      <alignment horizontal="center"/>
    </xf>
    <xf numFmtId="170" fontId="13" fillId="0" borderId="0" xfId="20" applyFont="1" applyAlignment="1" applyProtection="1">
      <alignment horizontal="center"/>
    </xf>
    <xf numFmtId="168" fontId="13" fillId="0" borderId="0" xfId="27" applyNumberFormat="1" applyFont="1" applyAlignment="1">
      <alignment horizontal="center"/>
    </xf>
    <xf numFmtId="166" fontId="13" fillId="0" borderId="0" xfId="27" applyNumberFormat="1" applyFont="1" applyBorder="1" applyAlignment="1" applyProtection="1">
      <alignment horizontal="center"/>
    </xf>
    <xf numFmtId="166" fontId="13" fillId="0" borderId="0" xfId="28" applyNumberFormat="1" applyFont="1" applyAlignment="1" applyProtection="1">
      <alignment horizontal="center"/>
    </xf>
    <xf numFmtId="166" fontId="13" fillId="0" borderId="0" xfId="28" applyNumberFormat="1" applyFont="1" applyBorder="1" applyAlignment="1" applyProtection="1">
      <alignment horizontal="center"/>
    </xf>
    <xf numFmtId="168" fontId="12" fillId="0" borderId="0" xfId="27" applyNumberFormat="1" applyFont="1" applyFill="1" applyAlignment="1">
      <alignment horizontal="center"/>
    </xf>
    <xf numFmtId="168" fontId="12" fillId="0" borderId="0" xfId="27" applyNumberFormat="1" applyFont="1" applyFill="1" applyBorder="1" applyAlignment="1">
      <alignment horizontal="center"/>
    </xf>
    <xf numFmtId="168" fontId="12" fillId="0" borderId="0" xfId="28" applyNumberFormat="1" applyFont="1" applyFill="1" applyAlignment="1">
      <alignment horizontal="center"/>
    </xf>
    <xf numFmtId="168" fontId="12" fillId="0" borderId="0" xfId="28" applyNumberFormat="1" applyFont="1" applyFill="1" applyBorder="1" applyAlignment="1">
      <alignment horizontal="center"/>
    </xf>
    <xf numFmtId="37" fontId="12" fillId="0" borderId="0" xfId="28" applyNumberFormat="1" applyFont="1" applyFill="1" applyAlignment="1">
      <alignment horizontal="center"/>
    </xf>
    <xf numFmtId="37" fontId="12" fillId="0" borderId="0" xfId="28" applyNumberFormat="1" applyFont="1" applyFill="1" applyBorder="1" applyAlignment="1">
      <alignment horizontal="center"/>
    </xf>
    <xf numFmtId="169" fontId="2" fillId="0" borderId="0" xfId="29" applyNumberFormat="1" applyFont="1" applyBorder="1" applyAlignment="1">
      <alignment horizontal="center"/>
    </xf>
    <xf numFmtId="169" fontId="12" fillId="0" borderId="12" xfId="32" applyNumberFormat="1" applyFont="1" applyFill="1" applyBorder="1" applyAlignment="1">
      <alignment horizontal="center" vertical="center"/>
    </xf>
    <xf numFmtId="169" fontId="12" fillId="0" borderId="10" xfId="32" applyNumberFormat="1" applyFont="1" applyFill="1" applyBorder="1" applyAlignment="1">
      <alignment horizontal="center" vertical="center"/>
    </xf>
    <xf numFmtId="39" fontId="13" fillId="0" borderId="0" xfId="32" applyNumberFormat="1" applyFont="1" applyAlignment="1" applyProtection="1">
      <alignment horizontal="center"/>
    </xf>
    <xf numFmtId="39" fontId="13" fillId="0" borderId="0" xfId="32" applyNumberFormat="1" applyFont="1" applyBorder="1" applyAlignment="1" applyProtection="1">
      <alignment horizontal="center"/>
    </xf>
    <xf numFmtId="39" fontId="13" fillId="0" borderId="0" xfId="33" applyNumberFormat="1" applyFont="1" applyFill="1" applyAlignment="1" applyProtection="1">
      <alignment horizontal="center"/>
    </xf>
    <xf numFmtId="39" fontId="13" fillId="0" borderId="0" xfId="33" applyNumberFormat="1" applyFont="1" applyFill="1" applyBorder="1" applyAlignment="1" applyProtection="1">
      <alignment horizontal="center"/>
    </xf>
    <xf numFmtId="37" fontId="2" fillId="0" borderId="0" xfId="1" applyFont="1" applyBorder="1"/>
    <xf numFmtId="37" fontId="3" fillId="0" borderId="0" xfId="1" applyFont="1" applyBorder="1" applyAlignment="1">
      <alignment horizontal="left"/>
    </xf>
    <xf numFmtId="37" fontId="4" fillId="0" borderId="0" xfId="1" quotePrefix="1" applyFont="1" applyBorder="1" applyAlignment="1">
      <alignment horizontal="right"/>
    </xf>
    <xf numFmtId="37" fontId="5" fillId="0" borderId="0" xfId="1" quotePrefix="1" applyFont="1" applyBorder="1" applyAlignment="1">
      <alignment horizontal="center"/>
    </xf>
    <xf numFmtId="37" fontId="3" fillId="0" borderId="0" xfId="1" applyFont="1" applyBorder="1" applyAlignment="1">
      <alignment horizontal="fill"/>
    </xf>
    <xf numFmtId="37" fontId="2" fillId="0" borderId="0" xfId="1" applyFont="1" applyBorder="1" applyAlignment="1">
      <alignment horizontal="fill"/>
    </xf>
    <xf numFmtId="37" fontId="6" fillId="0" borderId="0" xfId="1" quotePrefix="1" applyFont="1" applyBorder="1" applyAlignment="1">
      <alignment horizontal="right"/>
    </xf>
    <xf numFmtId="37" fontId="7" fillId="0" borderId="0" xfId="1" quotePrefix="1" applyFont="1" applyFill="1" applyBorder="1" applyAlignment="1">
      <alignment horizontal="center" vertical="center"/>
    </xf>
    <xf numFmtId="37" fontId="7" fillId="0" borderId="0" xfId="1" applyFont="1" applyFill="1" applyBorder="1" applyAlignment="1">
      <alignment horizontal="center" vertical="center"/>
    </xf>
    <xf numFmtId="37" fontId="7" fillId="0" borderId="0" xfId="1" applyFont="1" applyFill="1" applyBorder="1" applyAlignment="1">
      <alignment horizontal="center"/>
    </xf>
    <xf numFmtId="37" fontId="8" fillId="0" borderId="0" xfId="1" quotePrefix="1" applyFont="1" applyFill="1" applyBorder="1" applyAlignment="1">
      <alignment horizontal="center"/>
    </xf>
    <xf numFmtId="37" fontId="10" fillId="0" borderId="0" xfId="1" applyFont="1" applyBorder="1" applyAlignment="1">
      <alignment horizontal="left"/>
    </xf>
    <xf numFmtId="37" fontId="7" fillId="0" borderId="0" xfId="1" applyFont="1" applyFill="1" applyBorder="1" applyAlignment="1">
      <alignment vertical="center" textRotation="90" wrapText="1"/>
    </xf>
    <xf numFmtId="37" fontId="7" fillId="0" borderId="0" xfId="1" applyFont="1" applyFill="1" applyBorder="1" applyAlignment="1">
      <alignment vertical="center"/>
    </xf>
    <xf numFmtId="37" fontId="7" fillId="0" borderId="0" xfId="1" applyFont="1" applyFill="1" applyBorder="1" applyAlignment="1">
      <alignment vertical="center" wrapText="1"/>
    </xf>
    <xf numFmtId="37" fontId="7" fillId="0" borderId="0" xfId="1" applyFont="1" applyFill="1" applyBorder="1" applyAlignment="1">
      <alignment vertical="center" textRotation="90"/>
    </xf>
    <xf numFmtId="37" fontId="22" fillId="0" borderId="0" xfId="1" applyFont="1" applyFill="1" applyBorder="1" applyAlignment="1">
      <alignment vertical="center" textRotation="90" wrapText="1"/>
    </xf>
    <xf numFmtId="37" fontId="7" fillId="0" borderId="0" xfId="1" quotePrefix="1" applyFont="1" applyFill="1" applyBorder="1" applyAlignment="1">
      <alignment horizontal="center"/>
    </xf>
  </cellXfs>
  <cellStyles count="34">
    <cellStyle name="Comma [0] 2" xfId="16"/>
    <cellStyle name="Comma 2" xfId="20"/>
    <cellStyle name="Normal" xfId="0" builtinId="0"/>
    <cellStyle name="Normal 10" xfId="11"/>
    <cellStyle name="Normal 11" xfId="12"/>
    <cellStyle name="Normal 11 2" xfId="13"/>
    <cellStyle name="Normal 14" xfId="14"/>
    <cellStyle name="Normal 15" xfId="15"/>
    <cellStyle name="Normal 16" xfId="17"/>
    <cellStyle name="Normal 2" xfId="1"/>
    <cellStyle name="Normal 2 2" xfId="2"/>
    <cellStyle name="Normal 2 3" xfId="3"/>
    <cellStyle name="Normal 20" xfId="18"/>
    <cellStyle name="Normal 21" xfId="19"/>
    <cellStyle name="Normal 22" xfId="22"/>
    <cellStyle name="Normal 23" xfId="21"/>
    <cellStyle name="Normal 24" xfId="24"/>
    <cellStyle name="Normal 25" xfId="23"/>
    <cellStyle name="Normal 26" xfId="25"/>
    <cellStyle name="Normal 27" xfId="26"/>
    <cellStyle name="Normal 28" xfId="27"/>
    <cellStyle name="Normal 29" xfId="28"/>
    <cellStyle name="Normal 3" xfId="4"/>
    <cellStyle name="Normal 30" xfId="29"/>
    <cellStyle name="Normal 31" xfId="30"/>
    <cellStyle name="Normal 32" xfId="31"/>
    <cellStyle name="Normal 33" xfId="32"/>
    <cellStyle name="Normal 34" xfId="33"/>
    <cellStyle name="Normal 4" xfId="5"/>
    <cellStyle name="Normal 5" xfId="6"/>
    <cellStyle name="Normal 6" xfId="7"/>
    <cellStyle name="Normal 7" xfId="8"/>
    <cellStyle name="Normal 8" xfId="9"/>
    <cellStyle name="Normal 9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412750</xdr:colOff>
      <xdr:row>8</xdr:row>
      <xdr:rowOff>126999</xdr:rowOff>
    </xdr:from>
    <xdr:to>
      <xdr:col>11</xdr:col>
      <xdr:colOff>396874</xdr:colOff>
      <xdr:row>35</xdr:row>
      <xdr:rowOff>111125</xdr:rowOff>
    </xdr:to>
    <xdr:pic>
      <xdr:nvPicPr>
        <xdr:cNvPr id="2" name="Picture 1" descr="Standing tall against the floods | FAO in Pakistan | Food and Agriculture  Organization of the United Nations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2750" y="4286249"/>
          <a:ext cx="9334499" cy="7477126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</xdr:col>
      <xdr:colOff>127000</xdr:colOff>
      <xdr:row>6</xdr:row>
      <xdr:rowOff>1174750</xdr:rowOff>
    </xdr:from>
    <xdr:to>
      <xdr:col>9</xdr:col>
      <xdr:colOff>254000</xdr:colOff>
      <xdr:row>7</xdr:row>
      <xdr:rowOff>1047750</xdr:rowOff>
    </xdr:to>
    <xdr:sp macro="" textlink="">
      <xdr:nvSpPr>
        <xdr:cNvPr id="3" name="Text Box 1"/>
        <xdr:cNvSpPr txBox="1"/>
      </xdr:nvSpPr>
      <xdr:spPr>
        <a:xfrm>
          <a:off x="2032000" y="2825750"/>
          <a:ext cx="5715000" cy="1127125"/>
        </a:xfrm>
        <a:prstGeom prst="rect">
          <a:avLst/>
        </a:prstGeom>
        <a:noFill/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07000"/>
            </a:lnSpc>
            <a:spcAft>
              <a:spcPts val="800"/>
            </a:spcAft>
          </a:pPr>
          <a:r>
            <a:rPr lang="en-US" sz="6000" b="1">
              <a:effectLst/>
              <a:ea typeface="Calibri" panose="020F0502020204030204" pitchFamily="34" charset="0"/>
              <a:cs typeface="Arial" panose="020B0604020202020204" pitchFamily="34" charset="0"/>
            </a:rPr>
            <a:t>3. AGRICULTURE</a:t>
          </a:r>
          <a:endParaRPr lang="en-US" sz="6000">
            <a:effectLst/>
            <a:ea typeface="Calibri" panose="020F0502020204030204" pitchFamily="34" charset="0"/>
            <a:cs typeface="Arial" panose="020B0604020202020204" pitchFamily="34" charset="0"/>
          </a:endParaRPr>
        </a:p>
        <a:p>
          <a:pPr algn="ctr">
            <a:lnSpc>
              <a:spcPct val="107000"/>
            </a:lnSpc>
            <a:spcAft>
              <a:spcPts val="800"/>
            </a:spcAft>
          </a:pPr>
          <a:r>
            <a:rPr lang="en-US" sz="6000">
              <a:effectLst/>
              <a:ea typeface="Calibri" panose="020F0502020204030204" pitchFamily="34" charset="0"/>
              <a:cs typeface="Arial" panose="020B0604020202020204" pitchFamily="34" charset="0"/>
            </a:rPr>
            <a:t> 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3.%20Agriculture%20-%20final%20-%20portrate%20-%2003-10-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01-a"/>
      <sheetName val="3.01-b"/>
      <sheetName val="3.02-a"/>
      <sheetName val="3.02-b"/>
      <sheetName val="IRR 3.03 a"/>
      <sheetName val="IRR 3.03 b"/>
      <sheetName val="IRR 3.03 c"/>
      <sheetName val="3.04 a"/>
      <sheetName val="3.04 b"/>
      <sheetName val="Fert 3.05"/>
      <sheetName val="pest 3.06"/>
      <sheetName val="3.07 Distr"/>
      <sheetName val="3.08 a farm"/>
      <sheetName val="3.08 b farm"/>
      <sheetName val="IN 3.09 a &amp; b"/>
      <sheetName val="MC 3.10-A&amp;B"/>
      <sheetName val="MC 3.10-C&amp;D)"/>
      <sheetName val="MC 3.11- A&amp;B"/>
      <sheetName val="MC 3.12 - A&amp;B"/>
      <sheetName val="MC 3.13"/>
      <sheetName val="fruits 3.14 - A&amp;B"/>
      <sheetName val="crops 3.15 A&amp;B"/>
      <sheetName val="DL 3.16 A&amp;B"/>
      <sheetName val="PL 3.17"/>
      <sheetName val="prod of wheat  73"/>
      <sheetName val="prod rice 75"/>
      <sheetName val="prod of cotton 77"/>
      <sheetName val="prod of Sugar 79"/>
      <sheetName val="blank 80"/>
      <sheetName val="  index graph-71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N8154"/>
  <sheetViews>
    <sheetView showGridLines="0" tabSelected="1" view="pageBreakPreview" topLeftCell="A46" zoomScale="60" zoomScaleNormal="75" workbookViewId="0">
      <selection activeCell="P57" sqref="P57"/>
    </sheetView>
  </sheetViews>
  <sheetFormatPr defaultColWidth="11" defaultRowHeight="12.75" x14ac:dyDescent="0.2"/>
  <cols>
    <col min="1" max="1" width="15.28515625" style="2" customWidth="1"/>
    <col min="2" max="2" width="13.28515625" style="2" customWidth="1"/>
    <col min="3" max="3" width="15.42578125" style="2" customWidth="1"/>
    <col min="4" max="5" width="11.140625" style="2" customWidth="1"/>
    <col min="6" max="6" width="12.140625" style="2" customWidth="1"/>
    <col min="7" max="7" width="13.28515625" style="2" customWidth="1"/>
    <col min="8" max="8" width="10.42578125" style="2" customWidth="1"/>
    <col min="9" max="9" width="10" style="2" bestFit="1" customWidth="1"/>
    <col min="10" max="10" width="12.42578125" style="2" customWidth="1"/>
    <col min="11" max="11" width="15.5703125" style="2" customWidth="1"/>
    <col min="12" max="12" width="13.42578125" style="2" customWidth="1"/>
    <col min="13" max="16384" width="11" style="2"/>
  </cols>
  <sheetData>
    <row r="1" spans="1:12" s="8" customFormat="1" ht="20.100000000000001" customHeight="1" x14ac:dyDescent="0.25">
      <c r="A1" s="902"/>
      <c r="B1" s="902"/>
      <c r="C1" s="902"/>
      <c r="D1" s="902"/>
      <c r="E1" s="902"/>
      <c r="F1" s="902"/>
      <c r="G1" s="902"/>
      <c r="H1" s="902"/>
      <c r="I1" s="902"/>
      <c r="J1" s="902"/>
      <c r="K1" s="902"/>
      <c r="L1" s="902"/>
    </row>
    <row r="2" spans="1:12" s="8" customFormat="1" ht="20.100000000000001" customHeight="1" x14ac:dyDescent="0.3">
      <c r="D2" s="903"/>
      <c r="J2" s="902"/>
      <c r="K2" s="902"/>
      <c r="L2" s="904"/>
    </row>
    <row r="3" spans="1:12" s="8" customFormat="1" ht="24.95" customHeight="1" x14ac:dyDescent="0.35">
      <c r="A3" s="905"/>
      <c r="B3" s="905"/>
      <c r="C3" s="905"/>
      <c r="D3" s="905"/>
      <c r="E3" s="905"/>
      <c r="F3" s="905"/>
      <c r="G3" s="905"/>
      <c r="H3" s="905"/>
      <c r="I3" s="905"/>
      <c r="J3" s="905"/>
      <c r="K3" s="905"/>
      <c r="L3" s="905"/>
    </row>
    <row r="4" spans="1:12" s="8" customFormat="1" ht="24.95" customHeight="1" x14ac:dyDescent="0.35">
      <c r="A4" s="905"/>
      <c r="B4" s="905"/>
      <c r="C4" s="905"/>
      <c r="D4" s="905"/>
      <c r="E4" s="905"/>
      <c r="F4" s="905"/>
      <c r="G4" s="905"/>
      <c r="H4" s="905"/>
      <c r="I4" s="905"/>
      <c r="J4" s="905"/>
      <c r="K4" s="905"/>
      <c r="L4" s="905"/>
    </row>
    <row r="5" spans="1:12" s="8" customFormat="1" ht="20.100000000000001" customHeight="1" x14ac:dyDescent="0.2"/>
    <row r="6" spans="1:12" s="8" customFormat="1" ht="20.100000000000001" customHeight="1" x14ac:dyDescent="0.3">
      <c r="A6" s="906"/>
      <c r="B6" s="906"/>
      <c r="C6" s="906"/>
      <c r="D6" s="906"/>
      <c r="E6" s="906"/>
      <c r="F6" s="906"/>
      <c r="G6" s="906"/>
      <c r="H6" s="906"/>
      <c r="I6" s="906"/>
      <c r="J6" s="907"/>
      <c r="K6" s="907"/>
      <c r="L6" s="908"/>
    </row>
    <row r="7" spans="1:12" s="8" customFormat="1" ht="99" customHeight="1" x14ac:dyDescent="0.2">
      <c r="A7" s="915"/>
      <c r="B7" s="914"/>
      <c r="C7" s="914"/>
      <c r="D7" s="915"/>
      <c r="E7" s="915"/>
      <c r="F7" s="915"/>
      <c r="G7" s="915"/>
      <c r="H7" s="915"/>
      <c r="I7" s="915"/>
      <c r="J7" s="915"/>
      <c r="K7" s="915"/>
      <c r="L7" s="915"/>
    </row>
    <row r="8" spans="1:12" s="8" customFormat="1" ht="99" customHeight="1" x14ac:dyDescent="0.2">
      <c r="A8" s="915"/>
      <c r="B8" s="914"/>
      <c r="C8" s="914"/>
      <c r="D8" s="915"/>
      <c r="E8" s="915"/>
      <c r="F8" s="915"/>
      <c r="G8" s="915"/>
      <c r="H8" s="915"/>
      <c r="I8" s="915"/>
      <c r="J8" s="915"/>
      <c r="K8" s="915"/>
      <c r="L8" s="915"/>
    </row>
    <row r="9" spans="1:12" s="8" customFormat="1" ht="66.75" customHeight="1" x14ac:dyDescent="0.2">
      <c r="A9" s="915"/>
      <c r="B9" s="914"/>
      <c r="C9" s="914"/>
      <c r="D9" s="909"/>
      <c r="E9" s="914"/>
      <c r="F9" s="916"/>
      <c r="G9" s="916"/>
      <c r="H9" s="910"/>
      <c r="I9" s="917"/>
      <c r="J9" s="918"/>
      <c r="K9" s="918"/>
      <c r="L9" s="910"/>
    </row>
    <row r="10" spans="1:12" s="8" customFormat="1" ht="30" customHeight="1" x14ac:dyDescent="0.35">
      <c r="A10" s="915"/>
      <c r="B10" s="914"/>
      <c r="C10" s="919"/>
      <c r="D10" s="919"/>
      <c r="E10" s="914"/>
      <c r="F10" s="916"/>
      <c r="G10" s="916"/>
      <c r="H10" s="911"/>
      <c r="I10" s="917"/>
      <c r="J10" s="918"/>
      <c r="K10" s="918"/>
      <c r="L10" s="18"/>
    </row>
    <row r="11" spans="1:12" s="8" customFormat="1" ht="18.75" x14ac:dyDescent="0.3">
      <c r="A11" s="18"/>
      <c r="B11" s="912"/>
      <c r="C11" s="912"/>
      <c r="D11" s="912"/>
      <c r="E11" s="912"/>
      <c r="F11" s="912"/>
      <c r="G11" s="912"/>
      <c r="H11" s="912"/>
      <c r="I11" s="912"/>
      <c r="J11" s="912"/>
      <c r="K11" s="912"/>
      <c r="L11" s="912"/>
    </row>
    <row r="12" spans="1:12" s="8" customFormat="1" ht="15" customHeight="1" x14ac:dyDescent="0.3">
      <c r="A12" s="18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</row>
    <row r="13" spans="1:12" s="23" customFormat="1" ht="20.100000000000001" customHeight="1" x14ac:dyDescent="0.3">
      <c r="A13" s="22"/>
    </row>
    <row r="14" spans="1:12" s="23" customFormat="1" ht="20.100000000000001" customHeight="1" x14ac:dyDescent="0.3">
      <c r="A14" s="22"/>
    </row>
    <row r="15" spans="1:12" s="23" customFormat="1" ht="20.100000000000001" customHeight="1" x14ac:dyDescent="0.3">
      <c r="A15" s="22"/>
    </row>
    <row r="16" spans="1:12" s="23" customFormat="1" ht="20.100000000000001" customHeight="1" x14ac:dyDescent="0.3">
      <c r="A16" s="22"/>
    </row>
    <row r="17" spans="1:1" s="23" customFormat="1" ht="20.100000000000001" customHeight="1" x14ac:dyDescent="0.3">
      <c r="A17" s="22"/>
    </row>
    <row r="18" spans="1:1" s="23" customFormat="1" ht="20.100000000000001" customHeight="1" x14ac:dyDescent="0.3">
      <c r="A18" s="22"/>
    </row>
    <row r="19" spans="1:1" s="23" customFormat="1" ht="20.100000000000001" customHeight="1" x14ac:dyDescent="0.3">
      <c r="A19" s="22"/>
    </row>
    <row r="20" spans="1:1" s="23" customFormat="1" ht="20.100000000000001" customHeight="1" x14ac:dyDescent="0.3">
      <c r="A20" s="22"/>
    </row>
    <row r="21" spans="1:1" s="23" customFormat="1" ht="20.100000000000001" customHeight="1" x14ac:dyDescent="0.3">
      <c r="A21" s="22"/>
    </row>
    <row r="22" spans="1:1" s="23" customFormat="1" ht="20.100000000000001" customHeight="1" x14ac:dyDescent="0.3">
      <c r="A22" s="22"/>
    </row>
    <row r="23" spans="1:1" s="23" customFormat="1" ht="20.100000000000001" customHeight="1" x14ac:dyDescent="0.3">
      <c r="A23" s="22"/>
    </row>
    <row r="24" spans="1:1" s="23" customFormat="1" ht="20.100000000000001" customHeight="1" x14ac:dyDescent="0.3">
      <c r="A24" s="22"/>
    </row>
    <row r="25" spans="1:1" s="23" customFormat="1" ht="20.100000000000001" customHeight="1" x14ac:dyDescent="0.3">
      <c r="A25" s="22"/>
    </row>
    <row r="26" spans="1:1" s="23" customFormat="1" ht="20.100000000000001" customHeight="1" x14ac:dyDescent="0.3">
      <c r="A26" s="22"/>
    </row>
    <row r="27" spans="1:1" s="23" customFormat="1" ht="20.100000000000001" customHeight="1" x14ac:dyDescent="0.3">
      <c r="A27" s="22"/>
    </row>
    <row r="28" spans="1:1" s="23" customFormat="1" ht="20.100000000000001" customHeight="1" x14ac:dyDescent="0.3">
      <c r="A28" s="22"/>
    </row>
    <row r="29" spans="1:1" s="23" customFormat="1" ht="20.100000000000001" customHeight="1" x14ac:dyDescent="0.3">
      <c r="A29" s="22"/>
    </row>
    <row r="30" spans="1:1" s="23" customFormat="1" ht="20.100000000000001" customHeight="1" x14ac:dyDescent="0.3">
      <c r="A30" s="22"/>
    </row>
    <row r="31" spans="1:1" s="23" customFormat="1" ht="20.100000000000001" customHeight="1" x14ac:dyDescent="0.3">
      <c r="A31" s="22"/>
    </row>
    <row r="32" spans="1:1" s="23" customFormat="1" ht="20.100000000000001" customHeight="1" x14ac:dyDescent="0.3">
      <c r="A32" s="22"/>
    </row>
    <row r="33" spans="1:14" s="23" customFormat="1" ht="20.100000000000001" customHeight="1" x14ac:dyDescent="0.3">
      <c r="A33" s="22"/>
    </row>
    <row r="34" spans="1:14" s="23" customFormat="1" ht="20.100000000000001" customHeight="1" x14ac:dyDescent="0.3">
      <c r="A34" s="22"/>
    </row>
    <row r="35" spans="1:14" s="23" customFormat="1" ht="20.100000000000001" customHeight="1" x14ac:dyDescent="0.3">
      <c r="A35" s="22"/>
      <c r="N35" s="913"/>
    </row>
    <row r="36" spans="1:14" s="23" customFormat="1" ht="20.100000000000001" customHeight="1" x14ac:dyDescent="0.3">
      <c r="A36" s="22"/>
    </row>
    <row r="37" spans="1:14" s="23" customFormat="1" ht="20.100000000000001" customHeight="1" x14ac:dyDescent="0.3">
      <c r="A37" s="22"/>
    </row>
    <row r="38" spans="1:14" s="23" customFormat="1" ht="20.100000000000001" customHeight="1" x14ac:dyDescent="0.3">
      <c r="A38" s="22"/>
    </row>
    <row r="39" spans="1:14" s="23" customFormat="1" ht="20.100000000000001" customHeight="1" x14ac:dyDescent="0.3">
      <c r="A39" s="22"/>
    </row>
    <row r="40" spans="1:14" s="23" customFormat="1" ht="20.100000000000001" customHeight="1" x14ac:dyDescent="0.3">
      <c r="A40" s="22"/>
    </row>
    <row r="41" spans="1:14" s="23" customFormat="1" ht="20.100000000000001" customHeight="1" x14ac:dyDescent="0.3">
      <c r="A41" s="22"/>
    </row>
    <row r="42" spans="1:14" s="23" customFormat="1" ht="20.100000000000001" customHeight="1" x14ac:dyDescent="0.3">
      <c r="A42" s="22"/>
    </row>
    <row r="43" spans="1:14" s="23" customFormat="1" ht="20.100000000000001" customHeight="1" x14ac:dyDescent="0.3">
      <c r="A43" s="22"/>
    </row>
    <row r="44" spans="1:14" s="23" customFormat="1" ht="20.100000000000001" customHeight="1" x14ac:dyDescent="0.3">
      <c r="A44" s="22"/>
      <c r="B44" s="26"/>
      <c r="E44" s="26"/>
      <c r="F44" s="26"/>
      <c r="G44" s="26"/>
      <c r="I44" s="26"/>
      <c r="J44" s="26"/>
      <c r="K44" s="26"/>
    </row>
    <row r="45" spans="1:14" s="23" customFormat="1" ht="20.100000000000001" customHeight="1" x14ac:dyDescent="0.3">
      <c r="A45" s="22"/>
      <c r="B45" s="26"/>
      <c r="E45" s="26"/>
      <c r="F45" s="26"/>
      <c r="G45" s="26"/>
      <c r="I45" s="26"/>
      <c r="J45" s="26"/>
      <c r="K45" s="26"/>
    </row>
    <row r="46" spans="1:14" s="23" customFormat="1" ht="20.100000000000001" customHeight="1" x14ac:dyDescent="0.3">
      <c r="A46" s="22"/>
      <c r="B46" s="26"/>
      <c r="E46" s="26"/>
      <c r="F46" s="26"/>
      <c r="G46" s="26"/>
      <c r="I46" s="26"/>
      <c r="J46" s="26"/>
      <c r="K46" s="26"/>
    </row>
    <row r="47" spans="1:14" s="23" customFormat="1" ht="20.100000000000001" customHeight="1" x14ac:dyDescent="0.3">
      <c r="A47" s="22"/>
      <c r="B47" s="26"/>
      <c r="E47" s="26"/>
      <c r="F47" s="26"/>
      <c r="G47" s="26"/>
      <c r="I47" s="26"/>
      <c r="J47" s="26"/>
      <c r="K47" s="26"/>
    </row>
    <row r="48" spans="1:14" s="23" customFormat="1" ht="20.100000000000001" customHeight="1" x14ac:dyDescent="0.3">
      <c r="A48" s="22"/>
      <c r="B48" s="26"/>
      <c r="E48" s="26"/>
      <c r="F48" s="26"/>
      <c r="G48" s="26"/>
      <c r="I48" s="26"/>
      <c r="J48" s="26"/>
      <c r="K48" s="26"/>
    </row>
    <row r="49" spans="1:14" s="23" customFormat="1" ht="20.100000000000001" customHeight="1" x14ac:dyDescent="0.3">
      <c r="A49" s="22"/>
      <c r="B49" s="26"/>
      <c r="E49" s="26"/>
      <c r="F49" s="26"/>
      <c r="G49" s="26"/>
      <c r="I49" s="26"/>
      <c r="J49" s="26"/>
      <c r="K49" s="26"/>
    </row>
    <row r="50" spans="1:14" s="23" customFormat="1" ht="20.100000000000001" customHeight="1" x14ac:dyDescent="0.3">
      <c r="A50" s="22"/>
      <c r="B50" s="26"/>
      <c r="E50" s="26"/>
      <c r="F50" s="26"/>
      <c r="G50" s="26"/>
      <c r="I50" s="26"/>
      <c r="J50" s="26"/>
      <c r="K50" s="26"/>
    </row>
    <row r="51" spans="1:14" s="23" customFormat="1" ht="20.100000000000001" customHeight="1" x14ac:dyDescent="0.3">
      <c r="A51" s="22"/>
      <c r="B51" s="26"/>
      <c r="E51" s="26"/>
      <c r="F51" s="26"/>
      <c r="G51" s="26"/>
      <c r="I51" s="26"/>
      <c r="J51" s="26"/>
      <c r="K51" s="26"/>
    </row>
    <row r="52" spans="1:14" s="23" customFormat="1" ht="20.100000000000001" customHeight="1" x14ac:dyDescent="0.3">
      <c r="A52" s="22"/>
      <c r="B52" s="26"/>
      <c r="E52" s="26"/>
      <c r="F52" s="26"/>
      <c r="G52" s="26"/>
      <c r="I52" s="26"/>
      <c r="J52" s="26"/>
      <c r="K52" s="26"/>
    </row>
    <row r="53" spans="1:14" s="23" customFormat="1" ht="20.100000000000001" customHeight="1" x14ac:dyDescent="0.3">
      <c r="A53" s="22"/>
      <c r="B53" s="26"/>
      <c r="E53" s="26"/>
      <c r="F53" s="26"/>
      <c r="G53" s="26"/>
      <c r="I53" s="26"/>
      <c r="J53" s="26"/>
      <c r="K53" s="26"/>
    </row>
    <row r="54" spans="1:14" s="23" customFormat="1" ht="20.100000000000001" customHeight="1" x14ac:dyDescent="0.3">
      <c r="A54" s="22"/>
      <c r="B54" s="26"/>
      <c r="E54" s="26"/>
      <c r="F54" s="26"/>
      <c r="G54" s="26"/>
      <c r="I54" s="26"/>
      <c r="J54" s="26"/>
      <c r="K54" s="26"/>
    </row>
    <row r="55" spans="1:14" s="23" customFormat="1" ht="20.100000000000001" customHeight="1" x14ac:dyDescent="0.3">
      <c r="A55" s="22"/>
      <c r="B55" s="26"/>
      <c r="E55" s="26"/>
      <c r="F55" s="26"/>
      <c r="G55" s="26"/>
      <c r="I55" s="26"/>
      <c r="J55" s="26"/>
      <c r="K55" s="26"/>
    </row>
    <row r="56" spans="1:14" s="23" customFormat="1" ht="20.100000000000001" customHeight="1" x14ac:dyDescent="0.3">
      <c r="A56" s="22"/>
      <c r="B56" s="26"/>
      <c r="E56" s="26"/>
      <c r="F56" s="26"/>
      <c r="G56" s="26"/>
      <c r="I56" s="26"/>
      <c r="J56" s="26"/>
      <c r="K56" s="26"/>
    </row>
    <row r="57" spans="1:14" s="23" customFormat="1" ht="20.100000000000001" customHeight="1" x14ac:dyDescent="0.3">
      <c r="A57" s="22"/>
      <c r="B57" s="26"/>
      <c r="E57" s="26"/>
      <c r="F57" s="26"/>
      <c r="G57" s="26"/>
      <c r="I57" s="26"/>
      <c r="J57" s="26"/>
      <c r="K57" s="26"/>
    </row>
    <row r="58" spans="1:14" s="23" customFormat="1" ht="20.100000000000001" customHeight="1" x14ac:dyDescent="0.3">
      <c r="A58" s="22"/>
      <c r="B58" s="26"/>
      <c r="E58" s="26"/>
      <c r="F58" s="26"/>
      <c r="G58" s="26"/>
      <c r="I58" s="26"/>
      <c r="J58" s="26"/>
      <c r="K58" s="26"/>
    </row>
    <row r="59" spans="1:14" s="23" customFormat="1" ht="20.100000000000001" customHeight="1" x14ac:dyDescent="0.3">
      <c r="A59" s="22"/>
      <c r="B59" s="26"/>
      <c r="E59" s="26"/>
      <c r="F59" s="26"/>
      <c r="G59" s="26"/>
      <c r="I59" s="26"/>
      <c r="J59" s="26"/>
      <c r="K59" s="26"/>
    </row>
    <row r="60" spans="1:14" s="23" customFormat="1" ht="20.100000000000001" customHeight="1" x14ac:dyDescent="0.3">
      <c r="A60" s="22"/>
      <c r="B60" s="26"/>
      <c r="E60" s="26"/>
      <c r="F60" s="26"/>
      <c r="G60" s="26"/>
      <c r="I60" s="26"/>
      <c r="J60" s="26"/>
      <c r="K60" s="26"/>
      <c r="N60" s="913"/>
    </row>
    <row r="61" spans="1:14" s="8" customFormat="1" x14ac:dyDescent="0.2"/>
    <row r="62" spans="1:14" s="8" customFormat="1" x14ac:dyDescent="0.2"/>
    <row r="63" spans="1:14" s="8" customFormat="1" x14ac:dyDescent="0.2"/>
    <row r="64" spans="1:1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8151" spans="1:1" x14ac:dyDescent="0.2">
      <c r="A8151" s="3" t="s">
        <v>86</v>
      </c>
    </row>
    <row r="8152" spans="1:1" x14ac:dyDescent="0.2">
      <c r="A8152" s="3" t="s">
        <v>87</v>
      </c>
    </row>
    <row r="8153" spans="1:1" x14ac:dyDescent="0.2">
      <c r="A8153" s="3" t="s">
        <v>88</v>
      </c>
    </row>
    <row r="8154" spans="1:1" x14ac:dyDescent="0.2">
      <c r="A8154" s="3" t="s">
        <v>89</v>
      </c>
    </row>
  </sheetData>
  <mergeCells count="2">
    <mergeCell ref="A3:L3"/>
    <mergeCell ref="A4:L4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I8168"/>
  <sheetViews>
    <sheetView showGridLines="0" view="pageBreakPreview" zoomScale="75" zoomScaleNormal="86" zoomScaleSheetLayoutView="75" workbookViewId="0">
      <selection activeCell="B9" sqref="B9:D58"/>
    </sheetView>
  </sheetViews>
  <sheetFormatPr defaultColWidth="11" defaultRowHeight="12.75" x14ac:dyDescent="0.2"/>
  <cols>
    <col min="1" max="1" width="20.42578125" style="203" customWidth="1"/>
    <col min="2" max="4" width="40.7109375" style="203" customWidth="1"/>
    <col min="5" max="5" width="21.28515625" style="203" customWidth="1"/>
    <col min="6" max="6" width="6.42578125" style="203" customWidth="1"/>
    <col min="7" max="7" width="21.28515625" style="203" customWidth="1"/>
    <col min="8" max="9" width="11" style="203"/>
    <col min="10" max="10" width="1.85546875" style="203" customWidth="1"/>
    <col min="11" max="16384" width="11" style="203"/>
  </cols>
  <sheetData>
    <row r="1" spans="1:9" ht="20.100000000000001" customHeight="1" x14ac:dyDescent="0.3">
      <c r="A1" s="202"/>
      <c r="B1" s="202"/>
      <c r="C1" s="202"/>
      <c r="D1" s="202"/>
    </row>
    <row r="2" spans="1:9" ht="20.100000000000001" customHeight="1" x14ac:dyDescent="0.2"/>
    <row r="3" spans="1:9" ht="24.95" customHeight="1" x14ac:dyDescent="0.35">
      <c r="A3" s="722" t="s">
        <v>159</v>
      </c>
      <c r="B3" s="722"/>
      <c r="C3" s="722"/>
      <c r="D3" s="722"/>
    </row>
    <row r="4" spans="1:9" ht="24.95" customHeight="1" x14ac:dyDescent="0.35">
      <c r="A4" s="722" t="s">
        <v>2</v>
      </c>
      <c r="B4" s="722"/>
      <c r="C4" s="722"/>
      <c r="D4" s="722"/>
    </row>
    <row r="5" spans="1:9" ht="20.100000000000001" customHeight="1" x14ac:dyDescent="0.4">
      <c r="A5" s="204"/>
      <c r="B5" s="204"/>
      <c r="C5" s="204"/>
      <c r="D5" s="204"/>
    </row>
    <row r="6" spans="1:9" ht="20.100000000000001" customHeight="1" x14ac:dyDescent="0.25">
      <c r="A6" s="205"/>
      <c r="B6" s="205"/>
      <c r="C6" s="205"/>
      <c r="D6" s="206" t="s">
        <v>160</v>
      </c>
    </row>
    <row r="7" spans="1:9" s="208" customFormat="1" ht="39.950000000000003" customHeight="1" x14ac:dyDescent="0.25">
      <c r="A7" s="207" t="s">
        <v>130</v>
      </c>
      <c r="B7" s="827" t="s">
        <v>161</v>
      </c>
      <c r="C7" s="827" t="s">
        <v>162</v>
      </c>
      <c r="D7" s="828" t="s">
        <v>163</v>
      </c>
    </row>
    <row r="8" spans="1:9" ht="15.95" customHeight="1" x14ac:dyDescent="0.3">
      <c r="A8" s="209"/>
      <c r="B8" s="210"/>
      <c r="C8" s="210"/>
      <c r="D8" s="210"/>
    </row>
    <row r="9" spans="1:9" s="214" customFormat="1" ht="21.95" customHeight="1" x14ac:dyDescent="0.3">
      <c r="A9" s="212" t="s">
        <v>33</v>
      </c>
      <c r="B9" s="829">
        <v>1.75</v>
      </c>
      <c r="C9" s="829">
        <v>0.97</v>
      </c>
      <c r="D9" s="829">
        <v>1.23</v>
      </c>
      <c r="G9" s="213"/>
      <c r="I9" s="213"/>
    </row>
    <row r="10" spans="1:9" s="214" customFormat="1" ht="21.95" customHeight="1" x14ac:dyDescent="0.3">
      <c r="A10" s="212" t="s">
        <v>34</v>
      </c>
      <c r="B10" s="829">
        <v>1.87</v>
      </c>
      <c r="C10" s="829">
        <v>0.75</v>
      </c>
      <c r="D10" s="829">
        <v>2.2400000000000002</v>
      </c>
      <c r="G10" s="213"/>
      <c r="I10" s="213"/>
    </row>
    <row r="11" spans="1:9" s="214" customFormat="1" ht="21.95" customHeight="1" x14ac:dyDescent="0.3">
      <c r="A11" s="212" t="s">
        <v>35</v>
      </c>
      <c r="B11" s="829">
        <v>0.89</v>
      </c>
      <c r="C11" s="829">
        <v>0.3</v>
      </c>
      <c r="D11" s="829">
        <v>0.86</v>
      </c>
      <c r="G11" s="213"/>
      <c r="I11" s="213"/>
    </row>
    <row r="12" spans="1:9" s="214" customFormat="1" ht="21.95" customHeight="1" x14ac:dyDescent="0.3">
      <c r="A12" s="212" t="s">
        <v>36</v>
      </c>
      <c r="B12" s="829">
        <v>2.2000000000000002</v>
      </c>
      <c r="C12" s="829">
        <v>0.3</v>
      </c>
      <c r="D12" s="829">
        <v>1.98</v>
      </c>
      <c r="E12" s="213"/>
      <c r="G12" s="213"/>
      <c r="I12" s="213"/>
    </row>
    <row r="13" spans="1:9" s="214" customFormat="1" ht="21.95" customHeight="1" x14ac:dyDescent="0.3">
      <c r="A13" s="212" t="s">
        <v>37</v>
      </c>
      <c r="B13" s="829">
        <v>1.04</v>
      </c>
      <c r="C13" s="829">
        <v>0.19</v>
      </c>
      <c r="D13" s="829">
        <v>0.86</v>
      </c>
      <c r="G13" s="213"/>
      <c r="I13" s="213"/>
    </row>
    <row r="14" spans="1:9" s="214" customFormat="1" ht="21.95" customHeight="1" x14ac:dyDescent="0.3">
      <c r="A14" s="212" t="s">
        <v>38</v>
      </c>
      <c r="B14" s="829">
        <v>3.55</v>
      </c>
      <c r="C14" s="829">
        <v>0.15</v>
      </c>
      <c r="D14" s="829">
        <v>2.73</v>
      </c>
      <c r="G14" s="213"/>
      <c r="I14" s="213"/>
    </row>
    <row r="15" spans="1:9" s="214" customFormat="1" ht="21.95" customHeight="1" x14ac:dyDescent="0.3">
      <c r="A15" s="212" t="s">
        <v>39</v>
      </c>
      <c r="B15" s="829">
        <v>2.13</v>
      </c>
      <c r="C15" s="829">
        <v>0.39</v>
      </c>
      <c r="D15" s="829">
        <v>17.39</v>
      </c>
      <c r="E15" s="213"/>
      <c r="G15" s="213"/>
      <c r="I15" s="213"/>
    </row>
    <row r="16" spans="1:9" s="214" customFormat="1" ht="21.95" customHeight="1" x14ac:dyDescent="0.3">
      <c r="A16" s="212" t="s">
        <v>40</v>
      </c>
      <c r="B16" s="829">
        <v>1.75</v>
      </c>
      <c r="C16" s="829">
        <v>0.09</v>
      </c>
      <c r="D16" s="829">
        <v>3.59</v>
      </c>
      <c r="G16" s="213"/>
      <c r="I16" s="213"/>
    </row>
    <row r="17" spans="1:9" s="214" customFormat="1" ht="21.95" customHeight="1" x14ac:dyDescent="0.3">
      <c r="A17" s="212" t="s">
        <v>41</v>
      </c>
      <c r="B17" s="829">
        <v>3.6</v>
      </c>
      <c r="C17" s="830" t="s">
        <v>137</v>
      </c>
      <c r="D17" s="829">
        <v>2.4</v>
      </c>
      <c r="G17" s="213"/>
      <c r="I17" s="213"/>
    </row>
    <row r="18" spans="1:9" s="214" customFormat="1" ht="21.95" customHeight="1" x14ac:dyDescent="0.3">
      <c r="A18" s="212" t="s">
        <v>42</v>
      </c>
      <c r="B18" s="829">
        <v>3.49</v>
      </c>
      <c r="C18" s="829">
        <v>0.18</v>
      </c>
      <c r="D18" s="829">
        <v>4.4000000000000004</v>
      </c>
      <c r="G18" s="213"/>
      <c r="I18" s="213"/>
    </row>
    <row r="19" spans="1:9" s="214" customFormat="1" ht="21.95" customHeight="1" x14ac:dyDescent="0.3">
      <c r="A19" s="212" t="s">
        <v>43</v>
      </c>
      <c r="B19" s="829">
        <v>5.55</v>
      </c>
      <c r="C19" s="829">
        <v>0.13</v>
      </c>
      <c r="D19" s="829">
        <v>4.24</v>
      </c>
      <c r="G19" s="213"/>
      <c r="I19" s="213"/>
    </row>
    <row r="20" spans="1:9" s="214" customFormat="1" ht="21.95" customHeight="1" x14ac:dyDescent="0.3">
      <c r="A20" s="212" t="s">
        <v>44</v>
      </c>
      <c r="B20" s="829">
        <v>4.1100000000000003</v>
      </c>
      <c r="C20" s="829">
        <v>0.15</v>
      </c>
      <c r="D20" s="829">
        <v>4.8499999999999996</v>
      </c>
      <c r="G20" s="213"/>
      <c r="I20" s="213"/>
    </row>
    <row r="21" spans="1:9" s="214" customFormat="1" ht="21.95" customHeight="1" x14ac:dyDescent="0.3">
      <c r="A21" s="212" t="s">
        <v>45</v>
      </c>
      <c r="B21" s="829">
        <v>4.8600000000000003</v>
      </c>
      <c r="C21" s="830" t="s">
        <v>137</v>
      </c>
      <c r="D21" s="829">
        <v>0.75</v>
      </c>
      <c r="G21" s="213"/>
      <c r="I21" s="213"/>
    </row>
    <row r="22" spans="1:9" s="214" customFormat="1" ht="21.95" customHeight="1" x14ac:dyDescent="0.3">
      <c r="A22" s="212" t="s">
        <v>46</v>
      </c>
      <c r="B22" s="829">
        <v>1.61</v>
      </c>
      <c r="C22" s="830" t="s">
        <v>137</v>
      </c>
      <c r="D22" s="829">
        <v>2.54</v>
      </c>
      <c r="G22" s="213"/>
      <c r="I22" s="213"/>
    </row>
    <row r="23" spans="1:9" s="214" customFormat="1" ht="21.95" customHeight="1" x14ac:dyDescent="0.3">
      <c r="A23" s="212" t="s">
        <v>47</v>
      </c>
      <c r="B23" s="829">
        <v>1.65</v>
      </c>
      <c r="C23" s="830" t="s">
        <v>137</v>
      </c>
      <c r="D23" s="829">
        <v>0.46</v>
      </c>
      <c r="G23" s="213"/>
      <c r="I23" s="213"/>
    </row>
    <row r="24" spans="1:9" s="214" customFormat="1" ht="21.95" customHeight="1" x14ac:dyDescent="0.3">
      <c r="A24" s="212" t="s">
        <v>48</v>
      </c>
      <c r="B24" s="829">
        <v>2.93</v>
      </c>
      <c r="C24" s="829">
        <v>0.64</v>
      </c>
      <c r="D24" s="829">
        <v>0.94</v>
      </c>
      <c r="G24" s="213"/>
      <c r="I24" s="213"/>
    </row>
    <row r="25" spans="1:9" s="214" customFormat="1" ht="21.95" customHeight="1" x14ac:dyDescent="0.3">
      <c r="A25" s="212" t="s">
        <v>49</v>
      </c>
      <c r="B25" s="829">
        <v>2.59</v>
      </c>
      <c r="C25" s="829">
        <v>0.92</v>
      </c>
      <c r="D25" s="829">
        <v>1.8</v>
      </c>
      <c r="G25" s="213"/>
      <c r="I25" s="213"/>
    </row>
    <row r="26" spans="1:9" s="214" customFormat="1" ht="21.95" customHeight="1" x14ac:dyDescent="0.3">
      <c r="A26" s="212" t="s">
        <v>50</v>
      </c>
      <c r="B26" s="829">
        <v>2.59</v>
      </c>
      <c r="C26" s="829">
        <v>1.01</v>
      </c>
      <c r="D26" s="829">
        <v>2.16</v>
      </c>
      <c r="G26" s="213"/>
      <c r="I26" s="213"/>
    </row>
    <row r="27" spans="1:9" s="214" customFormat="1" ht="21.95" customHeight="1" x14ac:dyDescent="0.3">
      <c r="A27" s="212" t="s">
        <v>51</v>
      </c>
      <c r="B27" s="829">
        <v>1.44</v>
      </c>
      <c r="C27" s="829">
        <v>0.54</v>
      </c>
      <c r="D27" s="829">
        <v>0.69</v>
      </c>
      <c r="G27" s="213"/>
      <c r="I27" s="213"/>
    </row>
    <row r="28" spans="1:9" s="214" customFormat="1" ht="21.95" customHeight="1" x14ac:dyDescent="0.3">
      <c r="A28" s="212" t="s">
        <v>97</v>
      </c>
      <c r="B28" s="830">
        <v>1.44</v>
      </c>
      <c r="C28" s="830">
        <v>0.56999999999999995</v>
      </c>
      <c r="D28" s="830">
        <v>0.12</v>
      </c>
    </row>
    <row r="29" spans="1:9" s="214" customFormat="1" ht="21.95" customHeight="1" x14ac:dyDescent="0.3">
      <c r="A29" s="212" t="s">
        <v>53</v>
      </c>
      <c r="B29" s="830">
        <v>1.62</v>
      </c>
      <c r="C29" s="830">
        <v>0.03</v>
      </c>
      <c r="D29" s="830">
        <v>0.11</v>
      </c>
    </row>
    <row r="30" spans="1:9" s="214" customFormat="1" ht="21.95" customHeight="1" x14ac:dyDescent="0.3">
      <c r="A30" s="212" t="s">
        <v>98</v>
      </c>
      <c r="B30" s="829">
        <v>1.7</v>
      </c>
      <c r="C30" s="829">
        <v>0.59</v>
      </c>
      <c r="D30" s="830">
        <v>1.34</v>
      </c>
    </row>
    <row r="31" spans="1:9" s="214" customFormat="1" ht="21.95" customHeight="1" x14ac:dyDescent="0.3">
      <c r="A31" s="212" t="s">
        <v>55</v>
      </c>
      <c r="B31" s="830">
        <v>3.3</v>
      </c>
      <c r="C31" s="830">
        <v>0.4</v>
      </c>
      <c r="D31" s="830">
        <v>1.28</v>
      </c>
    </row>
    <row r="32" spans="1:9" s="214" customFormat="1" ht="21.95" customHeight="1" x14ac:dyDescent="0.3">
      <c r="A32" s="215" t="s">
        <v>56</v>
      </c>
      <c r="B32" s="831">
        <v>2.4</v>
      </c>
      <c r="C32" s="831">
        <v>0.6</v>
      </c>
      <c r="D32" s="831">
        <v>0.6</v>
      </c>
    </row>
    <row r="33" spans="1:9" s="216" customFormat="1" ht="21.95" customHeight="1" x14ac:dyDescent="0.3">
      <c r="A33" s="215" t="s">
        <v>57</v>
      </c>
      <c r="B33" s="832">
        <v>2</v>
      </c>
      <c r="C33" s="831">
        <v>0.3</v>
      </c>
      <c r="D33" s="831" t="s">
        <v>137</v>
      </c>
      <c r="F33" s="217"/>
    </row>
    <row r="34" spans="1:9" s="219" customFormat="1" ht="21.95" customHeight="1" x14ac:dyDescent="0.3">
      <c r="A34" s="218" t="s">
        <v>58</v>
      </c>
      <c r="B34" s="833">
        <v>0.8</v>
      </c>
      <c r="C34" s="833">
        <v>0.2</v>
      </c>
      <c r="D34" s="834">
        <v>0</v>
      </c>
    </row>
    <row r="35" spans="1:9" s="219" customFormat="1" ht="21.95" customHeight="1" x14ac:dyDescent="0.3">
      <c r="A35" s="218" t="s">
        <v>59</v>
      </c>
      <c r="B35" s="835">
        <v>1.6</v>
      </c>
      <c r="C35" s="833">
        <v>0.3</v>
      </c>
      <c r="D35" s="833">
        <v>0.1</v>
      </c>
    </row>
    <row r="36" spans="1:9" s="219" customFormat="1" ht="21.95" customHeight="1" x14ac:dyDescent="0.3">
      <c r="A36" s="220" t="s">
        <v>60</v>
      </c>
      <c r="B36" s="836">
        <v>0.84</v>
      </c>
      <c r="C36" s="837">
        <v>0.08</v>
      </c>
      <c r="D36" s="837">
        <v>0.15</v>
      </c>
      <c r="G36" s="221"/>
      <c r="I36" s="221"/>
    </row>
    <row r="37" spans="1:9" s="219" customFormat="1" ht="21.95" customHeight="1" x14ac:dyDescent="0.3">
      <c r="A37" s="220" t="s">
        <v>61</v>
      </c>
      <c r="B37" s="836">
        <v>0.89</v>
      </c>
      <c r="C37" s="837">
        <v>0.18</v>
      </c>
      <c r="D37" s="837">
        <v>0.64</v>
      </c>
      <c r="G37" s="221"/>
      <c r="I37" s="221"/>
    </row>
    <row r="38" spans="1:9" s="219" customFormat="1" ht="21.95" customHeight="1" x14ac:dyDescent="0.3">
      <c r="A38" s="220" t="s">
        <v>62</v>
      </c>
      <c r="B38" s="836">
        <v>0.89</v>
      </c>
      <c r="C38" s="837">
        <v>0.18</v>
      </c>
      <c r="D38" s="837">
        <v>0.64</v>
      </c>
      <c r="G38" s="221"/>
      <c r="I38" s="221"/>
    </row>
    <row r="39" spans="1:9" s="219" customFormat="1" ht="21.95" customHeight="1" x14ac:dyDescent="0.3">
      <c r="A39" s="220" t="s">
        <v>63</v>
      </c>
      <c r="B39" s="836">
        <v>7.85</v>
      </c>
      <c r="C39" s="837">
        <v>0.32</v>
      </c>
      <c r="D39" s="837">
        <v>2.75</v>
      </c>
      <c r="E39" s="221"/>
      <c r="G39" s="221"/>
      <c r="I39" s="221"/>
    </row>
    <row r="40" spans="1:9" s="219" customFormat="1" ht="21.95" customHeight="1" x14ac:dyDescent="0.3">
      <c r="A40" s="220" t="s">
        <v>64</v>
      </c>
      <c r="B40" s="836">
        <v>13.4</v>
      </c>
      <c r="C40" s="837">
        <v>0.38</v>
      </c>
      <c r="D40" s="837">
        <v>1.66</v>
      </c>
      <c r="G40" s="221"/>
      <c r="I40" s="221"/>
    </row>
    <row r="41" spans="1:9" s="219" customFormat="1" ht="21.95" customHeight="1" x14ac:dyDescent="0.3">
      <c r="A41" s="220" t="s">
        <v>65</v>
      </c>
      <c r="B41" s="836">
        <v>14.98</v>
      </c>
      <c r="C41" s="837">
        <v>0.19</v>
      </c>
      <c r="D41" s="837">
        <v>10.23</v>
      </c>
      <c r="G41" s="221"/>
      <c r="I41" s="221"/>
    </row>
    <row r="42" spans="1:9" s="219" customFormat="1" ht="21.95" customHeight="1" x14ac:dyDescent="0.3">
      <c r="A42" s="220" t="s">
        <v>66</v>
      </c>
      <c r="B42" s="836">
        <v>20.43</v>
      </c>
      <c r="C42" s="837">
        <v>0.48</v>
      </c>
      <c r="D42" s="837">
        <v>7.06</v>
      </c>
      <c r="E42" s="221"/>
      <c r="G42" s="221"/>
      <c r="I42" s="221"/>
    </row>
    <row r="43" spans="1:9" s="219" customFormat="1" ht="21.95" customHeight="1" x14ac:dyDescent="0.3">
      <c r="A43" s="220" t="s">
        <v>67</v>
      </c>
      <c r="B43" s="836">
        <v>25</v>
      </c>
      <c r="C43" s="837">
        <v>1.08</v>
      </c>
      <c r="D43" s="837">
        <v>8.35</v>
      </c>
      <c r="G43" s="221"/>
      <c r="I43" s="221"/>
    </row>
    <row r="44" spans="1:9" s="219" customFormat="1" ht="21.95" customHeight="1" x14ac:dyDescent="0.3">
      <c r="A44" s="220" t="s">
        <v>68</v>
      </c>
      <c r="B44" s="836">
        <v>27.06</v>
      </c>
      <c r="C44" s="837">
        <v>1.85</v>
      </c>
      <c r="D44" s="837">
        <v>10.76</v>
      </c>
      <c r="G44" s="221"/>
      <c r="I44" s="221"/>
    </row>
    <row r="45" spans="1:9" s="219" customFormat="1" ht="21.95" customHeight="1" x14ac:dyDescent="0.3">
      <c r="A45" s="220" t="s">
        <v>69</v>
      </c>
      <c r="B45" s="836">
        <v>25.35</v>
      </c>
      <c r="C45" s="837">
        <v>1.86</v>
      </c>
      <c r="D45" s="837">
        <v>9.84</v>
      </c>
      <c r="G45" s="221"/>
      <c r="I45" s="221"/>
    </row>
    <row r="46" spans="1:9" s="219" customFormat="1" ht="21.95" customHeight="1" x14ac:dyDescent="0.3">
      <c r="A46" s="220" t="s">
        <v>70</v>
      </c>
      <c r="B46" s="836">
        <v>13.37</v>
      </c>
      <c r="C46" s="837">
        <v>1.59</v>
      </c>
      <c r="D46" s="837">
        <v>6.1</v>
      </c>
      <c r="G46" s="221"/>
      <c r="I46" s="221"/>
    </row>
    <row r="47" spans="1:9" s="219" customFormat="1" ht="21.95" customHeight="1" x14ac:dyDescent="0.3">
      <c r="A47" s="220" t="s">
        <v>71</v>
      </c>
      <c r="B47" s="836">
        <v>16.82</v>
      </c>
      <c r="C47" s="837">
        <v>5.58</v>
      </c>
      <c r="D47" s="837">
        <v>3.4</v>
      </c>
      <c r="G47" s="221"/>
      <c r="I47" s="221"/>
    </row>
    <row r="48" spans="1:9" s="219" customFormat="1" ht="21.95" customHeight="1" x14ac:dyDescent="0.3">
      <c r="A48" s="220" t="s">
        <v>72</v>
      </c>
      <c r="B48" s="836">
        <v>17.100000000000001</v>
      </c>
      <c r="C48" s="837">
        <v>3.5</v>
      </c>
      <c r="D48" s="837">
        <v>2.46</v>
      </c>
      <c r="G48" s="221"/>
      <c r="I48" s="221"/>
    </row>
    <row r="49" spans="1:9" s="219" customFormat="1" ht="21.95" customHeight="1" x14ac:dyDescent="0.3">
      <c r="A49" s="220" t="s">
        <v>73</v>
      </c>
      <c r="B49" s="836">
        <v>33.82</v>
      </c>
      <c r="C49" s="837">
        <v>5.25</v>
      </c>
      <c r="D49" s="837">
        <v>1.51</v>
      </c>
      <c r="G49" s="221"/>
      <c r="I49" s="221"/>
    </row>
    <row r="50" spans="1:9" s="219" customFormat="1" ht="21.95" customHeight="1" x14ac:dyDescent="0.3">
      <c r="A50" s="220" t="s">
        <v>74</v>
      </c>
      <c r="B50" s="836">
        <v>30.44</v>
      </c>
      <c r="C50" s="837">
        <v>7.09</v>
      </c>
      <c r="D50" s="837">
        <v>1.1200000000000001</v>
      </c>
      <c r="G50" s="221"/>
      <c r="I50" s="221"/>
    </row>
    <row r="51" spans="1:9" s="219" customFormat="1" ht="21.95" customHeight="1" x14ac:dyDescent="0.3">
      <c r="A51" s="220" t="s">
        <v>75</v>
      </c>
      <c r="B51" s="836">
        <v>37.57</v>
      </c>
      <c r="C51" s="837">
        <v>13.08</v>
      </c>
      <c r="D51" s="837">
        <v>2.0299999999999998</v>
      </c>
      <c r="G51" s="221"/>
      <c r="I51" s="221"/>
    </row>
    <row r="52" spans="1:9" s="219" customFormat="1" ht="21.95" customHeight="1" x14ac:dyDescent="0.3">
      <c r="A52" s="220" t="s">
        <v>76</v>
      </c>
      <c r="B52" s="836">
        <v>48.280999999999999</v>
      </c>
      <c r="C52" s="837">
        <v>9.7319999999999993</v>
      </c>
      <c r="D52" s="837">
        <v>1.1779999999999999</v>
      </c>
      <c r="G52" s="221"/>
      <c r="I52" s="221"/>
    </row>
    <row r="53" spans="1:9" s="219" customFormat="1" ht="21.95" customHeight="1" x14ac:dyDescent="0.3">
      <c r="A53" s="220" t="s">
        <v>77</v>
      </c>
      <c r="B53" s="836">
        <v>64.073999999999998</v>
      </c>
      <c r="C53" s="837">
        <v>7.0449999999999999</v>
      </c>
      <c r="D53" s="837">
        <v>3.5339999999999998</v>
      </c>
      <c r="G53" s="221"/>
      <c r="I53" s="221"/>
    </row>
    <row r="54" spans="1:9" s="219" customFormat="1" ht="21.95" customHeight="1" x14ac:dyDescent="0.3">
      <c r="A54" s="220" t="s">
        <v>78</v>
      </c>
      <c r="B54" s="836">
        <v>44.26</v>
      </c>
      <c r="C54" s="837">
        <v>6.85</v>
      </c>
      <c r="D54" s="837">
        <v>3.99</v>
      </c>
      <c r="G54" s="221"/>
      <c r="I54" s="221"/>
    </row>
    <row r="55" spans="1:9" s="219" customFormat="1" ht="21.95" customHeight="1" x14ac:dyDescent="0.3">
      <c r="A55" s="220" t="s">
        <v>79</v>
      </c>
      <c r="B55" s="836">
        <v>30.56</v>
      </c>
      <c r="C55" s="837">
        <v>7.04</v>
      </c>
      <c r="D55" s="837">
        <v>4.26</v>
      </c>
    </row>
    <row r="56" spans="1:9" s="219" customFormat="1" ht="21.95" customHeight="1" x14ac:dyDescent="0.3">
      <c r="A56" s="220" t="s">
        <v>80</v>
      </c>
      <c r="B56" s="836">
        <v>51.05</v>
      </c>
      <c r="C56" s="837">
        <v>6.25</v>
      </c>
      <c r="D56" s="837">
        <v>7.68</v>
      </c>
    </row>
    <row r="57" spans="1:9" s="219" customFormat="1" ht="21.95" customHeight="1" x14ac:dyDescent="0.3">
      <c r="A57" s="222" t="s">
        <v>81</v>
      </c>
      <c r="B57" s="838">
        <v>12.04</v>
      </c>
      <c r="C57" s="839">
        <v>6.48</v>
      </c>
      <c r="D57" s="839">
        <v>6.9</v>
      </c>
    </row>
    <row r="58" spans="1:9" s="219" customFormat="1" ht="21.95" customHeight="1" x14ac:dyDescent="0.3">
      <c r="A58" s="222" t="s">
        <v>82</v>
      </c>
      <c r="B58" s="840" t="s">
        <v>137</v>
      </c>
      <c r="C58" s="841" t="s">
        <v>137</v>
      </c>
      <c r="D58" s="839" t="s">
        <v>137</v>
      </c>
    </row>
    <row r="59" spans="1:9" s="219" customFormat="1" ht="15" customHeight="1" x14ac:dyDescent="0.3">
      <c r="A59" s="223"/>
      <c r="B59" s="224"/>
      <c r="C59" s="225"/>
      <c r="D59" s="226"/>
    </row>
    <row r="60" spans="1:9" s="227" customFormat="1" ht="21.95" customHeight="1" x14ac:dyDescent="0.25">
      <c r="A60" s="145" t="s">
        <v>138</v>
      </c>
      <c r="B60" s="228"/>
      <c r="C60" s="723"/>
      <c r="D60" s="723"/>
    </row>
    <row r="61" spans="1:9" s="227" customFormat="1" ht="21.95" customHeight="1" x14ac:dyDescent="0.25">
      <c r="A61" s="145" t="s">
        <v>164</v>
      </c>
      <c r="B61" s="228"/>
      <c r="C61" s="228"/>
      <c r="D61" s="610"/>
    </row>
    <row r="62" spans="1:9" s="227" customFormat="1" ht="21.95" customHeight="1" x14ac:dyDescent="0.25">
      <c r="A62" s="145"/>
      <c r="B62" s="228"/>
      <c r="C62" s="228"/>
      <c r="D62" s="229" t="s">
        <v>165</v>
      </c>
    </row>
    <row r="63" spans="1:9" s="227" customFormat="1" ht="21.95" customHeight="1" x14ac:dyDescent="0.25">
      <c r="A63" s="145"/>
      <c r="B63" s="228"/>
      <c r="C63" s="228"/>
      <c r="D63" s="229"/>
    </row>
    <row r="64" spans="1:9" s="227" customFormat="1" ht="21.95" customHeight="1" x14ac:dyDescent="0.25">
      <c r="A64" s="145"/>
      <c r="B64" s="228"/>
      <c r="C64" s="228"/>
      <c r="D64" s="229"/>
    </row>
    <row r="65" spans="1:4" ht="21.95" customHeight="1" x14ac:dyDescent="0.3">
      <c r="A65" s="724">
        <v>35</v>
      </c>
      <c r="B65" s="724"/>
      <c r="C65" s="724"/>
      <c r="D65" s="724"/>
    </row>
    <row r="66" spans="1:4" ht="21.95" customHeight="1" x14ac:dyDescent="0.25">
      <c r="A66" s="211"/>
      <c r="B66" s="211"/>
      <c r="C66" s="211"/>
      <c r="D66" s="211"/>
    </row>
    <row r="67" spans="1:4" ht="21.95" customHeight="1" x14ac:dyDescent="0.2"/>
    <row r="68" spans="1:4" ht="21.95" customHeight="1" x14ac:dyDescent="0.2"/>
    <row r="69" spans="1:4" ht="21.95" customHeight="1" x14ac:dyDescent="0.2"/>
    <row r="70" spans="1:4" ht="21.95" customHeight="1" x14ac:dyDescent="0.2"/>
    <row r="71" spans="1:4" ht="21.95" customHeight="1" x14ac:dyDescent="0.2"/>
    <row r="8165" spans="1:1" x14ac:dyDescent="0.2">
      <c r="A8165" s="230" t="s">
        <v>86</v>
      </c>
    </row>
    <row r="8166" spans="1:1" x14ac:dyDescent="0.2">
      <c r="A8166" s="230" t="s">
        <v>87</v>
      </c>
    </row>
    <row r="8167" spans="1:1" x14ac:dyDescent="0.2">
      <c r="A8167" s="230" t="s">
        <v>88</v>
      </c>
    </row>
    <row r="8168" spans="1:1" x14ac:dyDescent="0.2">
      <c r="A8168" s="230" t="s">
        <v>89</v>
      </c>
    </row>
  </sheetData>
  <mergeCells count="4">
    <mergeCell ref="A3:D3"/>
    <mergeCell ref="A4:D4"/>
    <mergeCell ref="C60:D60"/>
    <mergeCell ref="A65:D65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55"/>
  <sheetViews>
    <sheetView showGridLines="0" view="pageBreakPreview" topLeftCell="A4" zoomScale="80" zoomScaleNormal="64" zoomScaleSheetLayoutView="80" workbookViewId="0">
      <selection activeCell="A56" sqref="A56"/>
    </sheetView>
  </sheetViews>
  <sheetFormatPr defaultColWidth="11" defaultRowHeight="12.75" x14ac:dyDescent="0.2"/>
  <cols>
    <col min="1" max="1" width="15.7109375" style="231" customWidth="1"/>
    <col min="2" max="2" width="10.7109375" style="231" customWidth="1"/>
    <col min="3" max="3" width="15.7109375" style="231" customWidth="1"/>
    <col min="4" max="4" width="15.7109375" style="612" customWidth="1"/>
    <col min="5" max="9" width="20.7109375" style="231" customWidth="1"/>
    <col min="10" max="16384" width="11" style="231"/>
  </cols>
  <sheetData>
    <row r="1" spans="1:10" ht="20.100000000000001" customHeight="1" x14ac:dyDescent="0.3">
      <c r="A1" s="725"/>
      <c r="B1" s="725"/>
      <c r="C1" s="725"/>
      <c r="D1" s="725"/>
      <c r="E1" s="725"/>
      <c r="F1" s="725"/>
      <c r="G1" s="725"/>
      <c r="H1" s="725"/>
      <c r="I1" s="725"/>
    </row>
    <row r="2" spans="1:10" ht="20.100000000000001" customHeight="1" x14ac:dyDescent="0.2"/>
    <row r="3" spans="1:10" s="232" customFormat="1" ht="24.95" customHeight="1" x14ac:dyDescent="0.35">
      <c r="A3" s="726" t="s">
        <v>166</v>
      </c>
      <c r="B3" s="726"/>
      <c r="C3" s="726"/>
      <c r="D3" s="726"/>
      <c r="E3" s="726"/>
      <c r="F3" s="726"/>
      <c r="G3" s="726"/>
      <c r="H3" s="726"/>
      <c r="I3" s="726"/>
    </row>
    <row r="4" spans="1:10" s="232" customFormat="1" ht="24.95" customHeight="1" x14ac:dyDescent="0.35">
      <c r="A4" s="726" t="s">
        <v>167</v>
      </c>
      <c r="B4" s="726"/>
      <c r="C4" s="726"/>
      <c r="D4" s="726"/>
      <c r="E4" s="726"/>
      <c r="F4" s="726"/>
      <c r="G4" s="726"/>
      <c r="H4" s="726"/>
      <c r="I4" s="726"/>
    </row>
    <row r="5" spans="1:10" ht="20.100000000000001" customHeight="1" x14ac:dyDescent="0.2">
      <c r="A5" s="233"/>
      <c r="B5" s="233"/>
      <c r="C5" s="233"/>
      <c r="D5" s="613"/>
      <c r="E5" s="233"/>
      <c r="F5" s="233"/>
      <c r="G5" s="233"/>
      <c r="H5" s="233"/>
      <c r="I5" s="233"/>
    </row>
    <row r="6" spans="1:10" ht="20.100000000000001" customHeight="1" x14ac:dyDescent="0.3">
      <c r="A6" s="234"/>
      <c r="B6" s="234"/>
      <c r="C6" s="234"/>
      <c r="D6" s="614"/>
      <c r="E6" s="235"/>
      <c r="F6" s="235"/>
      <c r="G6" s="235"/>
      <c r="H6" s="235"/>
      <c r="I6" s="236" t="s">
        <v>168</v>
      </c>
      <c r="J6" s="237"/>
    </row>
    <row r="7" spans="1:10" s="239" customFormat="1" ht="30" customHeight="1" x14ac:dyDescent="0.35">
      <c r="A7" s="727" t="s">
        <v>169</v>
      </c>
      <c r="B7" s="727"/>
      <c r="C7" s="727"/>
      <c r="D7" s="728"/>
      <c r="E7" s="731" t="s">
        <v>170</v>
      </c>
      <c r="F7" s="732"/>
      <c r="G7" s="733" t="s">
        <v>171</v>
      </c>
      <c r="H7" s="733"/>
      <c r="I7" s="734" t="s">
        <v>303</v>
      </c>
      <c r="J7" s="238"/>
    </row>
    <row r="8" spans="1:10" s="239" customFormat="1" ht="30" customHeight="1" x14ac:dyDescent="0.35">
      <c r="A8" s="729"/>
      <c r="B8" s="729"/>
      <c r="C8" s="729"/>
      <c r="D8" s="730"/>
      <c r="E8" s="240" t="s">
        <v>172</v>
      </c>
      <c r="F8" s="240" t="s">
        <v>173</v>
      </c>
      <c r="G8" s="240" t="s">
        <v>174</v>
      </c>
      <c r="H8" s="240" t="s">
        <v>173</v>
      </c>
      <c r="I8" s="734"/>
      <c r="J8" s="238"/>
    </row>
    <row r="9" spans="1:10" ht="18.75" customHeight="1" x14ac:dyDescent="0.3">
      <c r="A9" s="241"/>
      <c r="B9" s="242"/>
      <c r="C9" s="242"/>
      <c r="D9" s="245"/>
      <c r="E9" s="243"/>
      <c r="F9" s="244"/>
      <c r="G9" s="243"/>
      <c r="H9" s="245"/>
      <c r="I9" s="246"/>
      <c r="J9" s="237"/>
    </row>
    <row r="10" spans="1:10" ht="24.95" customHeight="1" x14ac:dyDescent="0.35">
      <c r="A10" s="735" t="s">
        <v>175</v>
      </c>
      <c r="B10" s="735"/>
      <c r="C10" s="735"/>
      <c r="D10" s="735"/>
      <c r="E10" s="735"/>
      <c r="F10" s="735"/>
      <c r="G10" s="735"/>
      <c r="H10" s="735"/>
      <c r="I10" s="735"/>
      <c r="J10" s="237"/>
    </row>
    <row r="11" spans="1:10" ht="16.5" customHeight="1" x14ac:dyDescent="0.3">
      <c r="A11" s="247"/>
      <c r="B11" s="248"/>
      <c r="C11" s="248"/>
      <c r="D11" s="615"/>
      <c r="E11" s="249"/>
      <c r="F11" s="249"/>
      <c r="G11" s="249"/>
      <c r="H11" s="249"/>
      <c r="I11" s="249"/>
    </row>
    <row r="12" spans="1:10" ht="30" customHeight="1" x14ac:dyDescent="0.3">
      <c r="A12" s="250" t="s">
        <v>176</v>
      </c>
      <c r="B12" s="242"/>
      <c r="C12" s="242"/>
      <c r="D12" s="245"/>
      <c r="E12" s="251">
        <v>794</v>
      </c>
      <c r="F12" s="252"/>
      <c r="G12" s="251">
        <v>3730</v>
      </c>
      <c r="H12" s="252"/>
      <c r="I12" s="253"/>
    </row>
    <row r="13" spans="1:10" ht="30" customHeight="1" x14ac:dyDescent="0.3">
      <c r="A13" s="250" t="s">
        <v>177</v>
      </c>
      <c r="B13" s="242"/>
      <c r="C13" s="242"/>
      <c r="D13" s="245"/>
      <c r="E13" s="252" t="s">
        <v>178</v>
      </c>
      <c r="F13" s="252" t="s">
        <v>178</v>
      </c>
      <c r="G13" s="251">
        <v>4</v>
      </c>
      <c r="H13" s="252" t="s">
        <v>178</v>
      </c>
      <c r="I13" s="253" t="s">
        <v>178</v>
      </c>
    </row>
    <row r="14" spans="1:10" ht="30" customHeight="1" x14ac:dyDescent="0.3">
      <c r="A14" s="250" t="s">
        <v>179</v>
      </c>
      <c r="B14" s="242"/>
      <c r="C14" s="242"/>
      <c r="D14" s="245"/>
      <c r="E14" s="251">
        <v>794</v>
      </c>
      <c r="F14" s="251">
        <v>100</v>
      </c>
      <c r="G14" s="251">
        <v>3726</v>
      </c>
      <c r="H14" s="252">
        <v>100</v>
      </c>
      <c r="I14" s="254">
        <v>4.7</v>
      </c>
    </row>
    <row r="15" spans="1:10" ht="30" customHeight="1" x14ac:dyDescent="0.3">
      <c r="A15" s="242"/>
      <c r="B15" s="242"/>
      <c r="C15" s="242"/>
      <c r="D15" s="245"/>
      <c r="E15" s="251"/>
      <c r="F15" s="251"/>
      <c r="G15" s="251"/>
      <c r="H15" s="252"/>
      <c r="I15" s="254"/>
    </row>
    <row r="16" spans="1:10" ht="30" customHeight="1" x14ac:dyDescent="0.3">
      <c r="A16" s="255"/>
      <c r="B16" s="255"/>
      <c r="C16" s="256" t="s">
        <v>180</v>
      </c>
      <c r="D16" s="616">
        <v>0.5</v>
      </c>
      <c r="E16" s="251">
        <v>5</v>
      </c>
      <c r="F16" s="251">
        <v>1</v>
      </c>
      <c r="G16" s="251">
        <v>1</v>
      </c>
      <c r="H16" s="257" t="s">
        <v>178</v>
      </c>
      <c r="I16" s="254">
        <v>0.2</v>
      </c>
    </row>
    <row r="17" spans="1:10" ht="30" customHeight="1" x14ac:dyDescent="0.3">
      <c r="A17" s="258">
        <v>0.5</v>
      </c>
      <c r="B17" s="259" t="s">
        <v>181</v>
      </c>
      <c r="C17" s="256" t="s">
        <v>180</v>
      </c>
      <c r="D17" s="616">
        <v>1</v>
      </c>
      <c r="E17" s="251">
        <v>64</v>
      </c>
      <c r="F17" s="251">
        <v>8</v>
      </c>
      <c r="G17" s="251">
        <v>43</v>
      </c>
      <c r="H17" s="252">
        <v>1</v>
      </c>
      <c r="I17" s="254">
        <v>0.7</v>
      </c>
    </row>
    <row r="18" spans="1:10" ht="30" customHeight="1" x14ac:dyDescent="0.3">
      <c r="A18" s="258">
        <v>1</v>
      </c>
      <c r="B18" s="259" t="s">
        <v>181</v>
      </c>
      <c r="C18" s="256" t="s">
        <v>180</v>
      </c>
      <c r="D18" s="616">
        <v>2</v>
      </c>
      <c r="E18" s="251">
        <v>132</v>
      </c>
      <c r="F18" s="251">
        <v>17</v>
      </c>
      <c r="G18" s="251">
        <v>194</v>
      </c>
      <c r="H18" s="252">
        <v>5</v>
      </c>
      <c r="I18" s="254">
        <v>1.5</v>
      </c>
    </row>
    <row r="19" spans="1:10" ht="30" customHeight="1" x14ac:dyDescent="0.3">
      <c r="A19" s="258">
        <v>2</v>
      </c>
      <c r="B19" s="259" t="s">
        <v>181</v>
      </c>
      <c r="C19" s="256" t="s">
        <v>180</v>
      </c>
      <c r="D19" s="616">
        <v>3</v>
      </c>
      <c r="E19" s="251">
        <v>156</v>
      </c>
      <c r="F19" s="251">
        <v>19</v>
      </c>
      <c r="G19" s="251">
        <v>367</v>
      </c>
      <c r="H19" s="252">
        <v>10</v>
      </c>
      <c r="I19" s="254">
        <v>2.4</v>
      </c>
    </row>
    <row r="20" spans="1:10" ht="30" customHeight="1" x14ac:dyDescent="0.3">
      <c r="A20" s="258">
        <v>3</v>
      </c>
      <c r="B20" s="259" t="s">
        <v>181</v>
      </c>
      <c r="C20" s="256" t="s">
        <v>180</v>
      </c>
      <c r="D20" s="616">
        <v>5</v>
      </c>
      <c r="E20" s="251">
        <v>245</v>
      </c>
      <c r="F20" s="251">
        <v>31</v>
      </c>
      <c r="G20" s="251">
        <v>942</v>
      </c>
      <c r="H20" s="252">
        <v>25</v>
      </c>
      <c r="I20" s="254">
        <v>3.8</v>
      </c>
    </row>
    <row r="21" spans="1:10" ht="30" customHeight="1" x14ac:dyDescent="0.3">
      <c r="A21" s="258">
        <v>5</v>
      </c>
      <c r="B21" s="259" t="s">
        <v>181</v>
      </c>
      <c r="C21" s="256" t="s">
        <v>180</v>
      </c>
      <c r="D21" s="616">
        <v>10</v>
      </c>
      <c r="E21" s="251">
        <v>132</v>
      </c>
      <c r="F21" s="251">
        <v>17</v>
      </c>
      <c r="G21" s="251">
        <v>914</v>
      </c>
      <c r="H21" s="252">
        <v>25</v>
      </c>
      <c r="I21" s="254">
        <v>6.9</v>
      </c>
    </row>
    <row r="22" spans="1:10" ht="30" customHeight="1" x14ac:dyDescent="0.3">
      <c r="A22" s="265">
        <v>10</v>
      </c>
      <c r="B22" s="271" t="s">
        <v>181</v>
      </c>
      <c r="C22" s="267" t="s">
        <v>180</v>
      </c>
      <c r="D22" s="617">
        <v>20</v>
      </c>
      <c r="E22" s="268">
        <v>43</v>
      </c>
      <c r="F22" s="268">
        <v>5</v>
      </c>
      <c r="G22" s="268">
        <v>564</v>
      </c>
      <c r="H22" s="269">
        <v>15</v>
      </c>
      <c r="I22" s="270">
        <v>13.1</v>
      </c>
    </row>
    <row r="23" spans="1:10" ht="30" customHeight="1" x14ac:dyDescent="0.3">
      <c r="A23" s="265">
        <v>20</v>
      </c>
      <c r="B23" s="271" t="s">
        <v>181</v>
      </c>
      <c r="C23" s="267" t="s">
        <v>180</v>
      </c>
      <c r="D23" s="617">
        <v>60</v>
      </c>
      <c r="E23" s="268">
        <v>15</v>
      </c>
      <c r="F23" s="268">
        <v>2</v>
      </c>
      <c r="G23" s="268">
        <v>440</v>
      </c>
      <c r="H23" s="269">
        <v>12</v>
      </c>
      <c r="I23" s="270">
        <v>29.3</v>
      </c>
    </row>
    <row r="24" spans="1:10" s="237" customFormat="1" ht="30" customHeight="1" x14ac:dyDescent="0.3">
      <c r="A24" s="265">
        <v>60</v>
      </c>
      <c r="B24" s="271" t="s">
        <v>182</v>
      </c>
      <c r="C24" s="267" t="s">
        <v>183</v>
      </c>
      <c r="D24" s="618"/>
      <c r="E24" s="268">
        <v>2</v>
      </c>
      <c r="F24" s="273" t="s">
        <v>178</v>
      </c>
      <c r="G24" s="268">
        <v>261</v>
      </c>
      <c r="H24" s="269">
        <v>7</v>
      </c>
      <c r="I24" s="270">
        <v>130.5</v>
      </c>
    </row>
    <row r="25" spans="1:10" ht="15" customHeight="1" x14ac:dyDescent="0.3">
      <c r="A25" s="274"/>
      <c r="B25" s="275"/>
      <c r="C25" s="276"/>
      <c r="D25" s="619"/>
      <c r="E25" s="278"/>
      <c r="F25" s="279"/>
      <c r="G25" s="278"/>
      <c r="H25" s="611"/>
      <c r="I25" s="280"/>
    </row>
    <row r="26" spans="1:10" ht="39.950000000000003" customHeight="1" x14ac:dyDescent="0.3">
      <c r="A26" s="258"/>
      <c r="B26" s="259"/>
      <c r="C26" s="256"/>
      <c r="D26" s="620"/>
      <c r="E26" s="251"/>
      <c r="F26" s="257"/>
      <c r="G26" s="251"/>
      <c r="H26" s="252"/>
      <c r="I26" s="254"/>
    </row>
    <row r="27" spans="1:10" s="239" customFormat="1" ht="30" customHeight="1" x14ac:dyDescent="0.35">
      <c r="A27" s="727" t="s">
        <v>169</v>
      </c>
      <c r="B27" s="727"/>
      <c r="C27" s="727"/>
      <c r="D27" s="728"/>
      <c r="E27" s="731" t="s">
        <v>170</v>
      </c>
      <c r="F27" s="732"/>
      <c r="G27" s="733" t="s">
        <v>171</v>
      </c>
      <c r="H27" s="733"/>
      <c r="I27" s="734" t="s">
        <v>303</v>
      </c>
      <c r="J27" s="238"/>
    </row>
    <row r="28" spans="1:10" s="239" customFormat="1" ht="30" customHeight="1" x14ac:dyDescent="0.35">
      <c r="A28" s="729"/>
      <c r="B28" s="729"/>
      <c r="C28" s="729"/>
      <c r="D28" s="730"/>
      <c r="E28" s="240" t="s">
        <v>172</v>
      </c>
      <c r="F28" s="240" t="s">
        <v>173</v>
      </c>
      <c r="G28" s="240" t="s">
        <v>174</v>
      </c>
      <c r="H28" s="240" t="s">
        <v>173</v>
      </c>
      <c r="I28" s="734"/>
      <c r="J28" s="238"/>
    </row>
    <row r="29" spans="1:10" ht="18" customHeight="1" x14ac:dyDescent="0.3">
      <c r="A29" s="261"/>
      <c r="B29" s="261"/>
      <c r="C29" s="262"/>
      <c r="D29" s="621"/>
      <c r="E29" s="263"/>
      <c r="F29" s="263"/>
      <c r="G29" s="263"/>
      <c r="H29" s="263"/>
      <c r="I29" s="254"/>
    </row>
    <row r="30" spans="1:10" ht="18" customHeight="1" x14ac:dyDescent="0.35">
      <c r="A30" s="735">
        <v>1990</v>
      </c>
      <c r="B30" s="735"/>
      <c r="C30" s="735"/>
      <c r="D30" s="735"/>
      <c r="E30" s="735"/>
      <c r="F30" s="735"/>
      <c r="G30" s="735"/>
      <c r="H30" s="735"/>
      <c r="I30" s="735"/>
    </row>
    <row r="31" spans="1:10" ht="18" customHeight="1" x14ac:dyDescent="0.3">
      <c r="A31" s="261"/>
      <c r="B31" s="261"/>
      <c r="C31" s="262"/>
      <c r="D31" s="621"/>
      <c r="E31" s="263"/>
      <c r="F31" s="264"/>
      <c r="G31" s="263"/>
      <c r="H31" s="263"/>
      <c r="I31" s="254"/>
    </row>
    <row r="32" spans="1:10" ht="30" customHeight="1" x14ac:dyDescent="0.3">
      <c r="A32" s="250" t="s">
        <v>176</v>
      </c>
      <c r="B32" s="242"/>
      <c r="C32" s="242"/>
      <c r="D32" s="245"/>
      <c r="E32" s="252">
        <v>802</v>
      </c>
      <c r="F32" s="252"/>
      <c r="G32" s="252">
        <v>3493</v>
      </c>
      <c r="H32" s="252"/>
      <c r="I32" s="253"/>
    </row>
    <row r="33" spans="1:9" ht="30" customHeight="1" x14ac:dyDescent="0.3">
      <c r="A33" s="250" t="s">
        <v>177</v>
      </c>
      <c r="B33" s="242"/>
      <c r="C33" s="242"/>
      <c r="D33" s="245"/>
      <c r="E33" s="252" t="s">
        <v>137</v>
      </c>
      <c r="F33" s="252" t="s">
        <v>137</v>
      </c>
      <c r="G33" s="252">
        <v>11</v>
      </c>
      <c r="H33" s="252" t="s">
        <v>137</v>
      </c>
      <c r="I33" s="253" t="s">
        <v>137</v>
      </c>
    </row>
    <row r="34" spans="1:9" ht="30" customHeight="1" x14ac:dyDescent="0.3">
      <c r="A34" s="250" t="s">
        <v>179</v>
      </c>
      <c r="B34" s="242"/>
      <c r="C34" s="242"/>
      <c r="D34" s="245"/>
      <c r="E34" s="252">
        <v>802</v>
      </c>
      <c r="F34" s="252">
        <v>100</v>
      </c>
      <c r="G34" s="252">
        <v>3482</v>
      </c>
      <c r="H34" s="252">
        <v>100</v>
      </c>
      <c r="I34" s="253">
        <v>4.3</v>
      </c>
    </row>
    <row r="35" spans="1:9" ht="30" customHeight="1" x14ac:dyDescent="0.3">
      <c r="A35" s="261"/>
      <c r="B35" s="261"/>
      <c r="C35" s="262"/>
      <c r="D35" s="621"/>
      <c r="E35" s="251"/>
      <c r="F35" s="252"/>
      <c r="G35" s="251"/>
      <c r="H35" s="252"/>
      <c r="I35" s="254"/>
    </row>
    <row r="36" spans="1:9" ht="30" customHeight="1" x14ac:dyDescent="0.3">
      <c r="A36" s="258"/>
      <c r="B36" s="255"/>
      <c r="C36" s="256" t="s">
        <v>180</v>
      </c>
      <c r="D36" s="616">
        <v>0.5</v>
      </c>
      <c r="E36" s="251">
        <v>29</v>
      </c>
      <c r="F36" s="252">
        <v>4</v>
      </c>
      <c r="G36" s="251">
        <v>10</v>
      </c>
      <c r="H36" s="257" t="s">
        <v>178</v>
      </c>
      <c r="I36" s="254">
        <v>0.4</v>
      </c>
    </row>
    <row r="37" spans="1:9" ht="30" customHeight="1" x14ac:dyDescent="0.3">
      <c r="A37" s="258">
        <v>0.5</v>
      </c>
      <c r="B37" s="259" t="s">
        <v>181</v>
      </c>
      <c r="C37" s="256" t="s">
        <v>180</v>
      </c>
      <c r="D37" s="616">
        <v>1</v>
      </c>
      <c r="E37" s="251">
        <v>69</v>
      </c>
      <c r="F37" s="252">
        <v>9</v>
      </c>
      <c r="G37" s="251">
        <v>55</v>
      </c>
      <c r="H37" s="252">
        <v>2</v>
      </c>
      <c r="I37" s="254">
        <v>0.8</v>
      </c>
    </row>
    <row r="38" spans="1:9" ht="30" customHeight="1" x14ac:dyDescent="0.3">
      <c r="A38" s="258">
        <v>1</v>
      </c>
      <c r="B38" s="259" t="s">
        <v>181</v>
      </c>
      <c r="C38" s="256" t="s">
        <v>180</v>
      </c>
      <c r="D38" s="616">
        <v>2</v>
      </c>
      <c r="E38" s="251">
        <v>168</v>
      </c>
      <c r="F38" s="252">
        <v>21</v>
      </c>
      <c r="G38" s="251">
        <v>246</v>
      </c>
      <c r="H38" s="252">
        <v>7</v>
      </c>
      <c r="I38" s="254">
        <v>1.5</v>
      </c>
    </row>
    <row r="39" spans="1:9" ht="30" customHeight="1" x14ac:dyDescent="0.3">
      <c r="A39" s="258"/>
      <c r="B39" s="255"/>
      <c r="C39" s="256"/>
      <c r="D39" s="616"/>
      <c r="E39" s="251"/>
      <c r="F39" s="252"/>
      <c r="G39" s="251"/>
      <c r="H39" s="252"/>
      <c r="I39" s="254"/>
    </row>
    <row r="40" spans="1:9" ht="30" customHeight="1" x14ac:dyDescent="0.3">
      <c r="A40" s="258">
        <v>2</v>
      </c>
      <c r="B40" s="259" t="s">
        <v>181</v>
      </c>
      <c r="C40" s="256" t="s">
        <v>180</v>
      </c>
      <c r="D40" s="616">
        <v>3</v>
      </c>
      <c r="E40" s="251">
        <v>178</v>
      </c>
      <c r="F40" s="252">
        <v>22</v>
      </c>
      <c r="G40" s="251">
        <v>415</v>
      </c>
      <c r="H40" s="252">
        <v>12</v>
      </c>
      <c r="I40" s="254">
        <v>2.2999999999999998</v>
      </c>
    </row>
    <row r="41" spans="1:9" ht="30" customHeight="1" x14ac:dyDescent="0.3">
      <c r="A41" s="258">
        <v>3</v>
      </c>
      <c r="B41" s="259" t="s">
        <v>181</v>
      </c>
      <c r="C41" s="256" t="s">
        <v>180</v>
      </c>
      <c r="D41" s="616">
        <v>5</v>
      </c>
      <c r="E41" s="251">
        <v>197</v>
      </c>
      <c r="F41" s="252">
        <v>25</v>
      </c>
      <c r="G41" s="251">
        <v>753</v>
      </c>
      <c r="H41" s="252">
        <v>22</v>
      </c>
      <c r="I41" s="254">
        <v>3.8</v>
      </c>
    </row>
    <row r="42" spans="1:9" ht="30" customHeight="1" x14ac:dyDescent="0.3">
      <c r="A42" s="258">
        <v>5</v>
      </c>
      <c r="B42" s="259" t="s">
        <v>181</v>
      </c>
      <c r="C42" s="256" t="s">
        <v>180</v>
      </c>
      <c r="D42" s="616">
        <v>10</v>
      </c>
      <c r="E42" s="251">
        <v>109</v>
      </c>
      <c r="F42" s="252">
        <v>14</v>
      </c>
      <c r="G42" s="251">
        <v>753</v>
      </c>
      <c r="H42" s="252">
        <v>22</v>
      </c>
      <c r="I42" s="254">
        <v>6.9</v>
      </c>
    </row>
    <row r="43" spans="1:9" ht="30" customHeight="1" x14ac:dyDescent="0.3">
      <c r="A43" s="265"/>
      <c r="B43" s="266"/>
      <c r="C43" s="267"/>
      <c r="D43" s="617"/>
      <c r="E43" s="268"/>
      <c r="F43" s="269"/>
      <c r="G43" s="268"/>
      <c r="H43" s="269"/>
      <c r="I43" s="270"/>
    </row>
    <row r="44" spans="1:9" ht="30" customHeight="1" x14ac:dyDescent="0.3">
      <c r="A44" s="265">
        <v>10</v>
      </c>
      <c r="B44" s="271" t="s">
        <v>181</v>
      </c>
      <c r="C44" s="267" t="s">
        <v>180</v>
      </c>
      <c r="D44" s="617">
        <v>20</v>
      </c>
      <c r="E44" s="268">
        <v>34</v>
      </c>
      <c r="F44" s="269">
        <v>4</v>
      </c>
      <c r="G44" s="268">
        <v>444</v>
      </c>
      <c r="H44" s="269">
        <v>13</v>
      </c>
      <c r="I44" s="270">
        <v>13.1</v>
      </c>
    </row>
    <row r="45" spans="1:9" ht="30" customHeight="1" x14ac:dyDescent="0.3">
      <c r="A45" s="265">
        <v>20</v>
      </c>
      <c r="B45" s="271" t="s">
        <v>181</v>
      </c>
      <c r="C45" s="267" t="s">
        <v>180</v>
      </c>
      <c r="D45" s="617">
        <v>60</v>
      </c>
      <c r="E45" s="268">
        <v>15</v>
      </c>
      <c r="F45" s="269">
        <v>2</v>
      </c>
      <c r="G45" s="268">
        <v>427</v>
      </c>
      <c r="H45" s="269">
        <v>12</v>
      </c>
      <c r="I45" s="270">
        <v>29.2</v>
      </c>
    </row>
    <row r="46" spans="1:9" ht="30" customHeight="1" x14ac:dyDescent="0.3">
      <c r="A46" s="265">
        <v>60</v>
      </c>
      <c r="B46" s="271" t="s">
        <v>184</v>
      </c>
      <c r="C46" s="267" t="s">
        <v>183</v>
      </c>
      <c r="D46" s="618"/>
      <c r="E46" s="268">
        <v>3</v>
      </c>
      <c r="F46" s="273" t="s">
        <v>178</v>
      </c>
      <c r="G46" s="268">
        <v>379</v>
      </c>
      <c r="H46" s="269">
        <v>11</v>
      </c>
      <c r="I46" s="270">
        <v>122.5</v>
      </c>
    </row>
    <row r="47" spans="1:9" ht="15" customHeight="1" x14ac:dyDescent="0.3">
      <c r="A47" s="274"/>
      <c r="B47" s="275"/>
      <c r="C47" s="276"/>
      <c r="D47" s="619"/>
      <c r="E47" s="278"/>
      <c r="F47" s="279"/>
      <c r="G47" s="278"/>
      <c r="H47" s="278"/>
      <c r="I47" s="280"/>
    </row>
    <row r="48" spans="1:9" ht="20.100000000000001" customHeight="1" x14ac:dyDescent="0.25">
      <c r="A48" s="281" t="s">
        <v>185</v>
      </c>
      <c r="B48" s="282"/>
      <c r="C48" s="282"/>
      <c r="D48" s="622"/>
      <c r="E48" s="282"/>
      <c r="F48" s="282"/>
      <c r="G48" s="282"/>
      <c r="H48" s="283"/>
      <c r="I48" s="284" t="s">
        <v>186</v>
      </c>
    </row>
    <row r="49" spans="1:9" ht="20.100000000000001" customHeight="1" x14ac:dyDescent="0.25">
      <c r="A49" s="145" t="s">
        <v>138</v>
      </c>
      <c r="B49" s="283"/>
      <c r="C49" s="283"/>
      <c r="D49" s="623"/>
      <c r="E49" s="283"/>
      <c r="F49" s="283"/>
      <c r="G49" s="283"/>
      <c r="H49" s="283"/>
      <c r="I49" s="283"/>
    </row>
    <row r="50" spans="1:9" ht="20.100000000000001" customHeight="1" x14ac:dyDescent="0.25">
      <c r="A50" s="145"/>
      <c r="B50" s="283"/>
      <c r="C50" s="283"/>
      <c r="D50" s="623"/>
      <c r="E50" s="283"/>
      <c r="F50" s="283"/>
      <c r="G50" s="283"/>
      <c r="H50" s="283"/>
      <c r="I50" s="283"/>
    </row>
    <row r="51" spans="1:9" ht="20.100000000000001" customHeight="1" x14ac:dyDescent="0.25">
      <c r="A51" s="145"/>
      <c r="B51" s="283"/>
      <c r="C51" s="283"/>
      <c r="D51" s="623"/>
      <c r="E51" s="283"/>
      <c r="F51" s="283"/>
      <c r="G51" s="283"/>
      <c r="H51" s="283"/>
      <c r="I51" s="283"/>
    </row>
    <row r="52" spans="1:9" ht="20.100000000000001" customHeight="1" x14ac:dyDescent="0.25">
      <c r="A52" s="145"/>
      <c r="B52" s="283"/>
      <c r="C52" s="283"/>
      <c r="D52" s="623"/>
      <c r="E52" s="283"/>
      <c r="F52" s="283"/>
      <c r="G52" s="283"/>
      <c r="H52" s="283"/>
      <c r="I52" s="283"/>
    </row>
    <row r="53" spans="1:9" ht="20.100000000000001" customHeight="1" x14ac:dyDescent="0.25">
      <c r="A53" s="145"/>
      <c r="B53" s="283"/>
      <c r="C53" s="283"/>
      <c r="D53" s="623"/>
      <c r="E53" s="283"/>
      <c r="F53" s="283"/>
      <c r="G53" s="283"/>
      <c r="H53" s="283"/>
      <c r="I53" s="283"/>
    </row>
    <row r="54" spans="1:9" ht="20.100000000000001" customHeight="1" x14ac:dyDescent="0.25">
      <c r="A54" s="145"/>
      <c r="B54" s="283"/>
      <c r="C54" s="283"/>
      <c r="D54" s="623"/>
      <c r="E54" s="283"/>
      <c r="F54" s="283"/>
      <c r="G54" s="283"/>
      <c r="H54" s="283"/>
      <c r="I54" s="283"/>
    </row>
    <row r="55" spans="1:9" ht="20.100000000000001" customHeight="1" x14ac:dyDescent="0.3">
      <c r="A55" s="736">
        <v>36</v>
      </c>
      <c r="B55" s="736"/>
      <c r="C55" s="736"/>
      <c r="D55" s="736"/>
      <c r="E55" s="736"/>
      <c r="F55" s="736"/>
      <c r="G55" s="736"/>
      <c r="H55" s="736"/>
      <c r="I55" s="736"/>
    </row>
  </sheetData>
  <mergeCells count="14">
    <mergeCell ref="A10:I10"/>
    <mergeCell ref="A30:I30"/>
    <mergeCell ref="A55:I55"/>
    <mergeCell ref="A27:D28"/>
    <mergeCell ref="E27:F27"/>
    <mergeCell ref="G27:H27"/>
    <mergeCell ref="I27:I28"/>
    <mergeCell ref="A1:I1"/>
    <mergeCell ref="A3:I3"/>
    <mergeCell ref="A4:I4"/>
    <mergeCell ref="A7:D8"/>
    <mergeCell ref="E7:F7"/>
    <mergeCell ref="G7:H7"/>
    <mergeCell ref="I7:I8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54"/>
  <sheetViews>
    <sheetView showGridLines="0" view="pageBreakPreview" zoomScale="80" zoomScaleNormal="64" zoomScaleSheetLayoutView="80" workbookViewId="0">
      <selection activeCell="B52" sqref="B52"/>
    </sheetView>
  </sheetViews>
  <sheetFormatPr defaultColWidth="11" defaultRowHeight="12.75" x14ac:dyDescent="0.2"/>
  <cols>
    <col min="1" max="1" width="15.7109375" style="231" customWidth="1"/>
    <col min="2" max="2" width="10.7109375" style="231" customWidth="1"/>
    <col min="3" max="3" width="15.7109375" style="231" customWidth="1"/>
    <col min="4" max="4" width="15.7109375" style="612" customWidth="1"/>
    <col min="5" max="9" width="20.7109375" style="231" customWidth="1"/>
    <col min="10" max="16384" width="11" style="231"/>
  </cols>
  <sheetData>
    <row r="1" spans="1:10" ht="20.100000000000001" customHeight="1" x14ac:dyDescent="0.3">
      <c r="A1" s="725"/>
      <c r="B1" s="725"/>
      <c r="C1" s="725"/>
      <c r="D1" s="725"/>
      <c r="E1" s="725"/>
      <c r="F1" s="725"/>
      <c r="G1" s="725"/>
      <c r="H1" s="725"/>
      <c r="I1" s="725"/>
    </row>
    <row r="2" spans="1:10" ht="20.100000000000001" customHeight="1" x14ac:dyDescent="0.2"/>
    <row r="3" spans="1:10" s="232" customFormat="1" ht="24.95" customHeight="1" x14ac:dyDescent="0.35">
      <c r="A3" s="726" t="s">
        <v>166</v>
      </c>
      <c r="B3" s="726"/>
      <c r="C3" s="726"/>
      <c r="D3" s="726"/>
      <c r="E3" s="726"/>
      <c r="F3" s="726"/>
      <c r="G3" s="726"/>
      <c r="H3" s="726"/>
      <c r="I3" s="726"/>
    </row>
    <row r="4" spans="1:10" s="232" customFormat="1" ht="24.95" customHeight="1" x14ac:dyDescent="0.35">
      <c r="A4" s="726" t="s">
        <v>167</v>
      </c>
      <c r="B4" s="726"/>
      <c r="C4" s="726"/>
      <c r="D4" s="726"/>
      <c r="E4" s="726"/>
      <c r="F4" s="726"/>
      <c r="G4" s="726"/>
      <c r="H4" s="726"/>
      <c r="I4" s="726"/>
    </row>
    <row r="5" spans="1:10" ht="20.100000000000001" customHeight="1" x14ac:dyDescent="0.2">
      <c r="A5" s="233"/>
      <c r="B5" s="233"/>
      <c r="C5" s="233"/>
      <c r="D5" s="613"/>
      <c r="E5" s="233"/>
      <c r="F5" s="233"/>
      <c r="G5" s="233"/>
      <c r="H5" s="233"/>
      <c r="I5" s="233"/>
    </row>
    <row r="6" spans="1:10" ht="20.100000000000001" customHeight="1" x14ac:dyDescent="0.3">
      <c r="A6" s="234"/>
      <c r="B6" s="234"/>
      <c r="C6" s="234"/>
      <c r="D6" s="614"/>
      <c r="E6" s="235"/>
      <c r="F6" s="235"/>
      <c r="G6" s="235"/>
      <c r="H6" s="235"/>
      <c r="I6" s="236" t="s">
        <v>168</v>
      </c>
      <c r="J6" s="237"/>
    </row>
    <row r="7" spans="1:10" s="239" customFormat="1" ht="30" customHeight="1" x14ac:dyDescent="0.35">
      <c r="A7" s="727" t="s">
        <v>169</v>
      </c>
      <c r="B7" s="727"/>
      <c r="C7" s="727"/>
      <c r="D7" s="728"/>
      <c r="E7" s="731" t="s">
        <v>170</v>
      </c>
      <c r="F7" s="732"/>
      <c r="G7" s="733" t="s">
        <v>171</v>
      </c>
      <c r="H7" s="733"/>
      <c r="I7" s="734" t="s">
        <v>303</v>
      </c>
      <c r="J7" s="238"/>
    </row>
    <row r="8" spans="1:10" s="239" customFormat="1" ht="30" customHeight="1" x14ac:dyDescent="0.35">
      <c r="A8" s="729"/>
      <c r="B8" s="729"/>
      <c r="C8" s="729"/>
      <c r="D8" s="730"/>
      <c r="E8" s="240" t="s">
        <v>172</v>
      </c>
      <c r="F8" s="240" t="s">
        <v>173</v>
      </c>
      <c r="G8" s="240" t="s">
        <v>174</v>
      </c>
      <c r="H8" s="240" t="s">
        <v>173</v>
      </c>
      <c r="I8" s="734"/>
      <c r="J8" s="238"/>
    </row>
    <row r="9" spans="1:10" ht="18.75" customHeight="1" x14ac:dyDescent="0.3">
      <c r="A9" s="241"/>
      <c r="B9" s="242"/>
      <c r="C9" s="242"/>
      <c r="D9" s="245"/>
      <c r="E9" s="243"/>
      <c r="F9" s="244"/>
      <c r="G9" s="243"/>
      <c r="H9" s="245"/>
      <c r="I9" s="246"/>
      <c r="J9" s="237"/>
    </row>
    <row r="10" spans="1:10" ht="24.95" customHeight="1" x14ac:dyDescent="0.35">
      <c r="A10" s="735">
        <v>2000</v>
      </c>
      <c r="B10" s="735"/>
      <c r="C10" s="735"/>
      <c r="D10" s="735"/>
      <c r="E10" s="735"/>
      <c r="F10" s="735"/>
      <c r="G10" s="735"/>
      <c r="H10" s="735"/>
      <c r="I10" s="735"/>
      <c r="J10" s="237"/>
    </row>
    <row r="11" spans="1:10" ht="16.5" customHeight="1" x14ac:dyDescent="0.3">
      <c r="A11" s="247"/>
      <c r="B11" s="248"/>
      <c r="C11" s="248"/>
      <c r="D11" s="248"/>
      <c r="E11" s="249"/>
      <c r="F11" s="249"/>
      <c r="G11" s="249"/>
      <c r="H11" s="249"/>
      <c r="I11" s="249"/>
    </row>
    <row r="12" spans="1:10" ht="30" customHeight="1" x14ac:dyDescent="0.3">
      <c r="A12" s="285" t="s">
        <v>176</v>
      </c>
      <c r="B12" s="242"/>
      <c r="C12" s="242"/>
      <c r="D12" s="242"/>
      <c r="E12" s="251">
        <v>1069905</v>
      </c>
      <c r="F12" s="252"/>
      <c r="G12" s="251">
        <v>4326808</v>
      </c>
      <c r="H12" s="252"/>
      <c r="I12" s="252"/>
    </row>
    <row r="13" spans="1:10" ht="30" customHeight="1" x14ac:dyDescent="0.3">
      <c r="A13" s="285" t="s">
        <v>177</v>
      </c>
      <c r="B13" s="242"/>
      <c r="C13" s="242"/>
      <c r="D13" s="242"/>
      <c r="E13" s="252">
        <v>24</v>
      </c>
      <c r="F13" s="252" t="s">
        <v>137</v>
      </c>
      <c r="G13" s="251">
        <v>2016</v>
      </c>
      <c r="H13" s="252" t="s">
        <v>137</v>
      </c>
      <c r="I13" s="252" t="s">
        <v>137</v>
      </c>
    </row>
    <row r="14" spans="1:10" ht="30" customHeight="1" x14ac:dyDescent="0.3">
      <c r="A14" s="285" t="s">
        <v>179</v>
      </c>
      <c r="B14" s="242"/>
      <c r="C14" s="242"/>
      <c r="D14" s="242"/>
      <c r="E14" s="251">
        <v>1069881</v>
      </c>
      <c r="F14" s="251">
        <v>100</v>
      </c>
      <c r="G14" s="251">
        <v>4324792</v>
      </c>
      <c r="H14" s="252">
        <v>100</v>
      </c>
      <c r="I14" s="251">
        <v>4.2654215967942211</v>
      </c>
    </row>
    <row r="15" spans="1:10" ht="30" customHeight="1" x14ac:dyDescent="0.3">
      <c r="A15" s="286"/>
      <c r="B15" s="242"/>
      <c r="C15" s="242"/>
      <c r="D15" s="242"/>
      <c r="E15" s="251"/>
      <c r="F15" s="251"/>
      <c r="G15" s="251"/>
      <c r="H15" s="252"/>
      <c r="I15" s="251"/>
    </row>
    <row r="16" spans="1:10" ht="30" customHeight="1" x14ac:dyDescent="0.3">
      <c r="A16" s="258"/>
      <c r="B16" s="255"/>
      <c r="C16" s="256" t="s">
        <v>180</v>
      </c>
      <c r="D16" s="260">
        <v>0.5</v>
      </c>
      <c r="E16" s="251">
        <v>63753</v>
      </c>
      <c r="F16" s="254">
        <v>6.2877803848236393</v>
      </c>
      <c r="G16" s="251">
        <v>23672</v>
      </c>
      <c r="H16" s="287">
        <v>0.5473558034698548</v>
      </c>
      <c r="I16" s="251">
        <v>0.4</v>
      </c>
    </row>
    <row r="17" spans="1:10" ht="30" customHeight="1" x14ac:dyDescent="0.3">
      <c r="A17" s="258">
        <v>0.5</v>
      </c>
      <c r="B17" s="259" t="s">
        <v>181</v>
      </c>
      <c r="C17" s="256" t="s">
        <v>180</v>
      </c>
      <c r="D17" s="260">
        <v>1</v>
      </c>
      <c r="E17" s="251">
        <v>148213</v>
      </c>
      <c r="F17" s="254">
        <v>14.61783436349452</v>
      </c>
      <c r="G17" s="251">
        <v>117833</v>
      </c>
      <c r="H17" s="253">
        <v>2.7245934602172777</v>
      </c>
      <c r="I17" s="251">
        <v>0.8</v>
      </c>
    </row>
    <row r="18" spans="1:10" ht="30" customHeight="1" x14ac:dyDescent="0.3">
      <c r="A18" s="258">
        <v>1</v>
      </c>
      <c r="B18" s="259" t="s">
        <v>181</v>
      </c>
      <c r="C18" s="256" t="s">
        <v>180</v>
      </c>
      <c r="D18" s="260">
        <v>2</v>
      </c>
      <c r="E18" s="251">
        <v>278660</v>
      </c>
      <c r="F18" s="254">
        <v>27.483457751556088</v>
      </c>
      <c r="G18" s="251">
        <v>403282</v>
      </c>
      <c r="H18" s="253">
        <v>9.3248877633883893</v>
      </c>
      <c r="I18" s="251">
        <v>1.4</v>
      </c>
    </row>
    <row r="19" spans="1:10" ht="30" customHeight="1" x14ac:dyDescent="0.3">
      <c r="A19" s="258">
        <v>2</v>
      </c>
      <c r="B19" s="259" t="s">
        <v>181</v>
      </c>
      <c r="C19" s="256" t="s">
        <v>180</v>
      </c>
      <c r="D19" s="260">
        <v>3</v>
      </c>
      <c r="E19" s="251">
        <v>197871</v>
      </c>
      <c r="F19" s="254">
        <v>19.515464253061634</v>
      </c>
      <c r="G19" s="251">
        <v>459679</v>
      </c>
      <c r="H19" s="253">
        <v>10.628927356506395</v>
      </c>
      <c r="I19" s="251">
        <v>2.2999999999999998</v>
      </c>
    </row>
    <row r="20" spans="1:10" ht="30" customHeight="1" x14ac:dyDescent="0.3">
      <c r="A20" s="258">
        <v>3</v>
      </c>
      <c r="B20" s="259" t="s">
        <v>181</v>
      </c>
      <c r="C20" s="256" t="s">
        <v>180</v>
      </c>
      <c r="D20" s="260">
        <v>5</v>
      </c>
      <c r="E20" s="251">
        <v>193596</v>
      </c>
      <c r="F20" s="254">
        <v>19.093832939317636</v>
      </c>
      <c r="G20" s="251">
        <v>738597</v>
      </c>
      <c r="H20" s="253">
        <v>17.078208616738099</v>
      </c>
      <c r="I20" s="251">
        <v>3.8</v>
      </c>
    </row>
    <row r="21" spans="1:10" ht="30" customHeight="1" x14ac:dyDescent="0.3">
      <c r="A21" s="258">
        <v>5</v>
      </c>
      <c r="B21" s="259" t="s">
        <v>181</v>
      </c>
      <c r="C21" s="256" t="s">
        <v>180</v>
      </c>
      <c r="D21" s="260">
        <v>10</v>
      </c>
      <c r="E21" s="251">
        <v>102373</v>
      </c>
      <c r="F21" s="254">
        <v>10.096763153664149</v>
      </c>
      <c r="G21" s="251">
        <v>711381</v>
      </c>
      <c r="H21" s="253">
        <v>16.448906675743018</v>
      </c>
      <c r="I21" s="251">
        <v>6.9</v>
      </c>
    </row>
    <row r="22" spans="1:10" ht="30" customHeight="1" x14ac:dyDescent="0.3">
      <c r="A22" s="258">
        <v>10</v>
      </c>
      <c r="B22" s="259" t="s">
        <v>181</v>
      </c>
      <c r="C22" s="256" t="s">
        <v>180</v>
      </c>
      <c r="D22" s="260">
        <v>20</v>
      </c>
      <c r="E22" s="251">
        <v>58160</v>
      </c>
      <c r="F22" s="254">
        <v>0.57361584110762298</v>
      </c>
      <c r="G22" s="251">
        <v>764561</v>
      </c>
      <c r="H22" s="253">
        <v>17.678561188607453</v>
      </c>
      <c r="I22" s="251">
        <v>13.1</v>
      </c>
    </row>
    <row r="23" spans="1:10" ht="30" customHeight="1" x14ac:dyDescent="0.3">
      <c r="A23" s="258">
        <v>20</v>
      </c>
      <c r="B23" s="259" t="s">
        <v>181</v>
      </c>
      <c r="C23" s="256" t="s">
        <v>180</v>
      </c>
      <c r="D23" s="260">
        <v>40</v>
      </c>
      <c r="E23" s="251">
        <v>19547</v>
      </c>
      <c r="F23" s="254">
        <v>1.9278660326909742</v>
      </c>
      <c r="G23" s="251">
        <v>505777</v>
      </c>
      <c r="H23" s="253">
        <v>11.694828329316184</v>
      </c>
      <c r="I23" s="251">
        <v>25.9</v>
      </c>
    </row>
    <row r="24" spans="1:10" s="237" customFormat="1" ht="30" customHeight="1" x14ac:dyDescent="0.3">
      <c r="A24" s="258">
        <v>40</v>
      </c>
      <c r="B24" s="259" t="s">
        <v>184</v>
      </c>
      <c r="C24" s="256" t="s">
        <v>183</v>
      </c>
      <c r="D24" s="260">
        <v>60</v>
      </c>
      <c r="E24" s="251">
        <v>4020</v>
      </c>
      <c r="F24" s="287">
        <v>3.9648137573119746E-2</v>
      </c>
      <c r="G24" s="251">
        <v>179172</v>
      </c>
      <c r="H24" s="253">
        <v>4.1429044448842856</v>
      </c>
      <c r="I24" s="251">
        <v>44.6</v>
      </c>
    </row>
    <row r="25" spans="1:10" ht="30" customHeight="1" x14ac:dyDescent="0.3">
      <c r="A25" s="258">
        <v>60</v>
      </c>
      <c r="B25" s="259" t="s">
        <v>184</v>
      </c>
      <c r="C25" s="256" t="s">
        <v>183</v>
      </c>
      <c r="D25" s="260"/>
      <c r="E25" s="251">
        <v>3688</v>
      </c>
      <c r="F25" s="254">
        <v>0.36373714271061097</v>
      </c>
      <c r="G25" s="251">
        <v>420838</v>
      </c>
      <c r="H25" s="253">
        <v>9.7308263611290435</v>
      </c>
      <c r="I25" s="251">
        <v>114.1</v>
      </c>
    </row>
    <row r="26" spans="1:10" ht="15" customHeight="1" x14ac:dyDescent="0.3">
      <c r="A26" s="274"/>
      <c r="B26" s="275"/>
      <c r="C26" s="276"/>
      <c r="D26" s="277"/>
      <c r="E26" s="278"/>
      <c r="F26" s="280"/>
      <c r="G26" s="278"/>
      <c r="H26" s="624"/>
      <c r="I26" s="278"/>
    </row>
    <row r="27" spans="1:10" ht="39.950000000000003" customHeight="1" x14ac:dyDescent="0.3">
      <c r="A27" s="258"/>
      <c r="B27" s="259"/>
      <c r="C27" s="256"/>
      <c r="D27" s="260"/>
      <c r="E27" s="251"/>
      <c r="F27" s="287"/>
      <c r="G27" s="251"/>
      <c r="H27" s="253"/>
      <c r="I27" s="251"/>
    </row>
    <row r="28" spans="1:10" s="239" customFormat="1" ht="30" customHeight="1" x14ac:dyDescent="0.35">
      <c r="A28" s="727" t="s">
        <v>169</v>
      </c>
      <c r="B28" s="727"/>
      <c r="C28" s="727"/>
      <c r="D28" s="728"/>
      <c r="E28" s="731" t="s">
        <v>170</v>
      </c>
      <c r="F28" s="732"/>
      <c r="G28" s="733" t="s">
        <v>171</v>
      </c>
      <c r="H28" s="733"/>
      <c r="I28" s="734" t="s">
        <v>303</v>
      </c>
      <c r="J28" s="238"/>
    </row>
    <row r="29" spans="1:10" s="239" customFormat="1" ht="30" customHeight="1" x14ac:dyDescent="0.35">
      <c r="A29" s="729"/>
      <c r="B29" s="729"/>
      <c r="C29" s="729"/>
      <c r="D29" s="730"/>
      <c r="E29" s="240" t="s">
        <v>172</v>
      </c>
      <c r="F29" s="240" t="s">
        <v>173</v>
      </c>
      <c r="G29" s="240" t="s">
        <v>174</v>
      </c>
      <c r="H29" s="240" t="s">
        <v>173</v>
      </c>
      <c r="I29" s="734"/>
      <c r="J29" s="238"/>
    </row>
    <row r="30" spans="1:10" s="239" customFormat="1" ht="15" customHeight="1" x14ac:dyDescent="0.35">
      <c r="A30" s="625"/>
      <c r="B30" s="625"/>
      <c r="C30" s="625"/>
      <c r="D30" s="625"/>
      <c r="E30" s="625"/>
      <c r="F30" s="625"/>
      <c r="G30" s="625"/>
      <c r="H30" s="625"/>
      <c r="I30" s="626"/>
      <c r="J30" s="238"/>
    </row>
    <row r="31" spans="1:10" s="239" customFormat="1" ht="30" customHeight="1" x14ac:dyDescent="0.35">
      <c r="A31" s="735">
        <v>2010</v>
      </c>
      <c r="B31" s="735"/>
      <c r="C31" s="735"/>
      <c r="D31" s="735"/>
      <c r="E31" s="735"/>
      <c r="F31" s="735"/>
      <c r="G31" s="735"/>
      <c r="H31" s="735"/>
      <c r="I31" s="735"/>
      <c r="J31" s="238"/>
    </row>
    <row r="32" spans="1:10" s="239" customFormat="1" ht="15" customHeight="1" x14ac:dyDescent="0.35">
      <c r="A32" s="261"/>
      <c r="B32" s="261"/>
      <c r="C32" s="262"/>
      <c r="D32" s="261"/>
      <c r="E32" s="263"/>
      <c r="F32" s="264"/>
      <c r="G32" s="263"/>
      <c r="H32" s="263"/>
      <c r="I32" s="254"/>
      <c r="J32" s="238"/>
    </row>
    <row r="33" spans="1:9" ht="30" customHeight="1" x14ac:dyDescent="0.3">
      <c r="A33" s="285" t="s">
        <v>176</v>
      </c>
      <c r="B33" s="242"/>
      <c r="C33" s="242"/>
      <c r="D33" s="242"/>
      <c r="E33" s="251">
        <v>1115289</v>
      </c>
      <c r="F33" s="252"/>
      <c r="G33" s="251">
        <v>3993835</v>
      </c>
      <c r="H33" s="252"/>
      <c r="I33" s="252"/>
    </row>
    <row r="34" spans="1:9" ht="30" customHeight="1" x14ac:dyDescent="0.3">
      <c r="A34" s="285" t="s">
        <v>177</v>
      </c>
      <c r="B34" s="242"/>
      <c r="C34" s="242"/>
      <c r="D34" s="242"/>
      <c r="E34" s="252" t="s">
        <v>137</v>
      </c>
      <c r="F34" s="252" t="s">
        <v>137</v>
      </c>
      <c r="G34" s="251" t="s">
        <v>137</v>
      </c>
      <c r="H34" s="252" t="s">
        <v>137</v>
      </c>
      <c r="I34" s="252" t="s">
        <v>137</v>
      </c>
    </row>
    <row r="35" spans="1:9" ht="30" customHeight="1" x14ac:dyDescent="0.3">
      <c r="A35" s="285" t="s">
        <v>179</v>
      </c>
      <c r="B35" s="242"/>
      <c r="C35" s="242"/>
      <c r="D35" s="242"/>
      <c r="E35" s="251">
        <v>1115289</v>
      </c>
      <c r="F35" s="251">
        <v>100.00000000000001</v>
      </c>
      <c r="G35" s="251">
        <v>3993835</v>
      </c>
      <c r="H35" s="252">
        <v>100.00000000000001</v>
      </c>
      <c r="I35" s="251">
        <v>3.5809866321643988</v>
      </c>
    </row>
    <row r="36" spans="1:9" ht="30" customHeight="1" x14ac:dyDescent="0.3">
      <c r="A36" s="288"/>
      <c r="B36" s="261"/>
      <c r="C36" s="262"/>
      <c r="D36" s="261"/>
      <c r="E36" s="251"/>
      <c r="F36" s="252"/>
      <c r="G36" s="251"/>
      <c r="H36" s="252"/>
      <c r="I36" s="254"/>
    </row>
    <row r="37" spans="1:9" ht="30" customHeight="1" x14ac:dyDescent="0.3">
      <c r="A37" s="258"/>
      <c r="B37" s="255"/>
      <c r="C37" s="256" t="s">
        <v>180</v>
      </c>
      <c r="D37" s="260">
        <v>0.5</v>
      </c>
      <c r="E37" s="251">
        <v>143283</v>
      </c>
      <c r="F37" s="253">
        <v>12.84716338097121</v>
      </c>
      <c r="G37" s="251">
        <v>47117</v>
      </c>
      <c r="H37" s="287">
        <v>1.1797432793292661</v>
      </c>
      <c r="I37" s="254">
        <v>0.32883873174068101</v>
      </c>
    </row>
    <row r="38" spans="1:9" ht="30" customHeight="1" x14ac:dyDescent="0.3">
      <c r="A38" s="258">
        <v>0.5</v>
      </c>
      <c r="B38" s="259" t="s">
        <v>181</v>
      </c>
      <c r="C38" s="256" t="s">
        <v>180</v>
      </c>
      <c r="D38" s="260">
        <v>1</v>
      </c>
      <c r="E38" s="251">
        <v>203906</v>
      </c>
      <c r="F38" s="253">
        <v>18.282794863035502</v>
      </c>
      <c r="G38" s="251">
        <v>160721</v>
      </c>
      <c r="H38" s="253">
        <v>4.0242273403883733</v>
      </c>
      <c r="I38" s="254">
        <v>0.78821123458848685</v>
      </c>
    </row>
    <row r="39" spans="1:9" ht="30" customHeight="1" x14ac:dyDescent="0.3">
      <c r="A39" s="258">
        <v>1</v>
      </c>
      <c r="B39" s="259" t="s">
        <v>181</v>
      </c>
      <c r="C39" s="256" t="s">
        <v>180</v>
      </c>
      <c r="D39" s="260">
        <v>2</v>
      </c>
      <c r="E39" s="251">
        <v>282238</v>
      </c>
      <c r="F39" s="253">
        <v>25.306265909553488</v>
      </c>
      <c r="G39" s="251">
        <v>399956</v>
      </c>
      <c r="H39" s="253">
        <v>10.014334593191757</v>
      </c>
      <c r="I39" s="254">
        <v>1.4170877061203666</v>
      </c>
    </row>
    <row r="40" spans="1:9" ht="30" customHeight="1" x14ac:dyDescent="0.3">
      <c r="A40" s="258">
        <v>2</v>
      </c>
      <c r="B40" s="259" t="s">
        <v>181</v>
      </c>
      <c r="C40" s="256" t="s">
        <v>180</v>
      </c>
      <c r="D40" s="260">
        <v>3</v>
      </c>
      <c r="E40" s="251">
        <v>159283</v>
      </c>
      <c r="F40" s="253">
        <v>14.281769119932145</v>
      </c>
      <c r="G40" s="251">
        <v>368992</v>
      </c>
      <c r="H40" s="253">
        <v>9.2390396698912198</v>
      </c>
      <c r="I40" s="254">
        <v>2.3165811794102322</v>
      </c>
    </row>
    <row r="41" spans="1:9" ht="30" customHeight="1" x14ac:dyDescent="0.3">
      <c r="A41" s="258">
        <v>3</v>
      </c>
      <c r="B41" s="259" t="s">
        <v>181</v>
      </c>
      <c r="C41" s="256" t="s">
        <v>180</v>
      </c>
      <c r="D41" s="260">
        <v>5</v>
      </c>
      <c r="E41" s="251">
        <v>138032</v>
      </c>
      <c r="F41" s="253">
        <v>12.37634371001597</v>
      </c>
      <c r="G41" s="251">
        <v>531088</v>
      </c>
      <c r="H41" s="253">
        <v>13.297695072530539</v>
      </c>
      <c r="I41" s="254">
        <v>3.8475715776051929</v>
      </c>
    </row>
    <row r="42" spans="1:9" ht="30" customHeight="1" x14ac:dyDescent="0.3">
      <c r="A42" s="258">
        <v>5</v>
      </c>
      <c r="B42" s="259" t="s">
        <v>181</v>
      </c>
      <c r="C42" s="256" t="s">
        <v>180</v>
      </c>
      <c r="D42" s="260">
        <v>10</v>
      </c>
      <c r="E42" s="251">
        <v>97681</v>
      </c>
      <c r="F42" s="253">
        <v>8.7583576992151819</v>
      </c>
      <c r="G42" s="251">
        <v>721435</v>
      </c>
      <c r="H42" s="253">
        <v>18.063715701825441</v>
      </c>
      <c r="I42" s="254">
        <v>7.3856225878113451</v>
      </c>
    </row>
    <row r="43" spans="1:9" ht="30" customHeight="1" x14ac:dyDescent="0.3">
      <c r="A43" s="265">
        <v>10</v>
      </c>
      <c r="B43" s="271" t="s">
        <v>181</v>
      </c>
      <c r="C43" s="267" t="s">
        <v>180</v>
      </c>
      <c r="D43" s="272">
        <v>20</v>
      </c>
      <c r="E43" s="268">
        <v>64189</v>
      </c>
      <c r="F43" s="289">
        <v>5.7553692361352073</v>
      </c>
      <c r="G43" s="268">
        <v>846691</v>
      </c>
      <c r="H43" s="289">
        <v>21.199949422046728</v>
      </c>
      <c r="I43" s="270">
        <v>13.190593403854242</v>
      </c>
    </row>
    <row r="44" spans="1:9" ht="30" customHeight="1" x14ac:dyDescent="0.3">
      <c r="A44" s="265">
        <v>20</v>
      </c>
      <c r="B44" s="271" t="s">
        <v>181</v>
      </c>
      <c r="C44" s="267" t="s">
        <v>180</v>
      </c>
      <c r="D44" s="272">
        <v>40</v>
      </c>
      <c r="E44" s="268">
        <v>21102</v>
      </c>
      <c r="F44" s="289">
        <v>1.8920656439721004</v>
      </c>
      <c r="G44" s="268">
        <v>527067</v>
      </c>
      <c r="H44" s="289">
        <v>13.197014899213414</v>
      </c>
      <c r="I44" s="270">
        <v>24.977111174296276</v>
      </c>
    </row>
    <row r="45" spans="1:9" ht="30" customHeight="1" x14ac:dyDescent="0.3">
      <c r="A45" s="265">
        <v>40</v>
      </c>
      <c r="B45" s="271" t="s">
        <v>184</v>
      </c>
      <c r="C45" s="267" t="s">
        <v>183</v>
      </c>
      <c r="D45" s="272">
        <v>60</v>
      </c>
      <c r="E45" s="268">
        <v>3182</v>
      </c>
      <c r="F45" s="290">
        <v>0.28530721633585554</v>
      </c>
      <c r="G45" s="268">
        <v>141878</v>
      </c>
      <c r="H45" s="289">
        <v>3.5524251753014333</v>
      </c>
      <c r="I45" s="270">
        <v>44.587680703959776</v>
      </c>
    </row>
    <row r="46" spans="1:9" ht="30" customHeight="1" x14ac:dyDescent="0.3">
      <c r="A46" s="265">
        <v>60</v>
      </c>
      <c r="B46" s="271" t="s">
        <v>184</v>
      </c>
      <c r="C46" s="267" t="s">
        <v>183</v>
      </c>
      <c r="D46" s="272"/>
      <c r="E46" s="268">
        <v>2393</v>
      </c>
      <c r="F46" s="290">
        <v>0.21456322083334453</v>
      </c>
      <c r="G46" s="268">
        <v>248890</v>
      </c>
      <c r="H46" s="270">
        <v>6.2318548462818324</v>
      </c>
      <c r="I46" s="270">
        <v>104.00752193898872</v>
      </c>
    </row>
    <row r="47" spans="1:9" ht="15" customHeight="1" x14ac:dyDescent="0.3">
      <c r="A47" s="274"/>
      <c r="B47" s="275"/>
      <c r="C47" s="276"/>
      <c r="D47" s="619"/>
      <c r="E47" s="278"/>
      <c r="F47" s="279"/>
      <c r="G47" s="278"/>
      <c r="H47" s="278"/>
      <c r="I47" s="280"/>
    </row>
    <row r="48" spans="1:9" ht="20.100000000000001" customHeight="1" x14ac:dyDescent="0.25">
      <c r="A48" s="145" t="s">
        <v>138</v>
      </c>
      <c r="B48" s="282"/>
      <c r="C48" s="282"/>
      <c r="D48" s="622"/>
      <c r="E48" s="282"/>
      <c r="F48" s="282"/>
      <c r="G48" s="282"/>
      <c r="H48" s="283"/>
      <c r="I48" s="284" t="s">
        <v>187</v>
      </c>
    </row>
    <row r="49" spans="1:9" ht="20.100000000000001" customHeight="1" x14ac:dyDescent="0.25">
      <c r="B49" s="283"/>
      <c r="C49" s="283"/>
      <c r="D49" s="623"/>
      <c r="E49" s="283"/>
      <c r="F49" s="283"/>
      <c r="G49" s="283"/>
      <c r="H49" s="283"/>
      <c r="I49" s="283"/>
    </row>
    <row r="50" spans="1:9" ht="20.100000000000001" customHeight="1" x14ac:dyDescent="0.25">
      <c r="A50" s="145"/>
      <c r="B50" s="283"/>
      <c r="C50" s="283"/>
      <c r="D50" s="623"/>
      <c r="E50" s="283"/>
      <c r="F50" s="283"/>
      <c r="G50" s="283"/>
      <c r="H50" s="283"/>
      <c r="I50" s="283"/>
    </row>
    <row r="51" spans="1:9" ht="20.100000000000001" customHeight="1" x14ac:dyDescent="0.25">
      <c r="A51" s="145"/>
      <c r="B51" s="283"/>
      <c r="C51" s="283"/>
      <c r="D51" s="623"/>
      <c r="E51" s="283"/>
      <c r="F51" s="283"/>
      <c r="G51" s="283"/>
      <c r="H51" s="283"/>
      <c r="I51" s="283"/>
    </row>
    <row r="52" spans="1:9" ht="20.100000000000001" customHeight="1" x14ac:dyDescent="0.25">
      <c r="A52" s="145"/>
      <c r="B52" s="283"/>
      <c r="C52" s="283"/>
      <c r="D52" s="623"/>
      <c r="E52" s="283"/>
      <c r="F52" s="283"/>
      <c r="G52" s="283"/>
      <c r="H52" s="283"/>
      <c r="I52" s="283"/>
    </row>
    <row r="53" spans="1:9" ht="20.100000000000001" customHeight="1" x14ac:dyDescent="0.25">
      <c r="A53" s="145"/>
      <c r="B53" s="283"/>
      <c r="C53" s="283"/>
      <c r="D53" s="623"/>
      <c r="E53" s="283"/>
      <c r="F53" s="283"/>
      <c r="G53" s="283"/>
      <c r="H53" s="283"/>
      <c r="I53" s="283"/>
    </row>
    <row r="54" spans="1:9" ht="20.100000000000001" customHeight="1" x14ac:dyDescent="0.3">
      <c r="A54" s="736">
        <v>37</v>
      </c>
      <c r="B54" s="736"/>
      <c r="C54" s="736"/>
      <c r="D54" s="736"/>
      <c r="E54" s="736"/>
      <c r="F54" s="736"/>
      <c r="G54" s="736"/>
      <c r="H54" s="736"/>
      <c r="I54" s="736"/>
    </row>
  </sheetData>
  <mergeCells count="14">
    <mergeCell ref="A54:I54"/>
    <mergeCell ref="A31:I31"/>
    <mergeCell ref="A28:D29"/>
    <mergeCell ref="E28:F28"/>
    <mergeCell ref="G28:H28"/>
    <mergeCell ref="I28:I29"/>
    <mergeCell ref="A10:I10"/>
    <mergeCell ref="A1:I1"/>
    <mergeCell ref="A3:I3"/>
    <mergeCell ref="A4:I4"/>
    <mergeCell ref="A7:D8"/>
    <mergeCell ref="E7:F7"/>
    <mergeCell ref="G7:H7"/>
    <mergeCell ref="I7:I8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T8172"/>
  <sheetViews>
    <sheetView showGridLines="0" view="pageBreakPreview" topLeftCell="A37" zoomScale="55" zoomScaleSheetLayoutView="55" workbookViewId="0">
      <selection activeCell="K70" sqref="K70"/>
    </sheetView>
  </sheetViews>
  <sheetFormatPr defaultColWidth="11" defaultRowHeight="12.75" x14ac:dyDescent="0.2"/>
  <cols>
    <col min="1" max="1" width="25.7109375" style="291" customWidth="1"/>
    <col min="2" max="10" width="15.7109375" style="291" customWidth="1"/>
    <col min="11" max="11" width="25.7109375" style="291" customWidth="1"/>
    <col min="12" max="17" width="23.7109375" style="291" customWidth="1"/>
    <col min="18" max="18" width="11" style="295"/>
    <col min="19" max="16384" width="11" style="291"/>
  </cols>
  <sheetData>
    <row r="1" spans="1:20" ht="20.100000000000001" customHeight="1" x14ac:dyDescent="0.3">
      <c r="B1" s="292"/>
      <c r="C1" s="292"/>
      <c r="D1" s="292"/>
      <c r="E1" s="292"/>
      <c r="F1" s="292"/>
      <c r="G1" s="292"/>
      <c r="H1" s="292"/>
      <c r="I1" s="293"/>
      <c r="J1" s="293"/>
      <c r="K1" s="294"/>
      <c r="L1" s="292"/>
      <c r="M1" s="292"/>
      <c r="N1" s="292"/>
      <c r="O1" s="292"/>
      <c r="P1" s="292"/>
    </row>
    <row r="2" spans="1:20" ht="20.100000000000001" customHeight="1" x14ac:dyDescent="0.2"/>
    <row r="3" spans="1:20" s="629" customFormat="1" ht="24.95" customHeight="1" x14ac:dyDescent="0.25">
      <c r="A3" s="737" t="s">
        <v>188</v>
      </c>
      <c r="B3" s="737"/>
      <c r="C3" s="737"/>
      <c r="D3" s="737"/>
      <c r="E3" s="737"/>
      <c r="F3" s="737"/>
      <c r="G3" s="737"/>
      <c r="H3" s="737"/>
      <c r="I3" s="737"/>
      <c r="J3" s="737"/>
      <c r="K3" s="737" t="s">
        <v>188</v>
      </c>
      <c r="L3" s="737"/>
      <c r="M3" s="737"/>
      <c r="N3" s="737"/>
      <c r="O3" s="737"/>
      <c r="P3" s="737"/>
      <c r="Q3" s="737"/>
      <c r="R3" s="627"/>
      <c r="S3" s="628"/>
      <c r="T3" s="628"/>
    </row>
    <row r="4" spans="1:20" s="629" customFormat="1" ht="24.95" customHeight="1" x14ac:dyDescent="0.25">
      <c r="A4" s="737" t="s">
        <v>122</v>
      </c>
      <c r="B4" s="737"/>
      <c r="C4" s="737"/>
      <c r="D4" s="737"/>
      <c r="E4" s="737"/>
      <c r="F4" s="737"/>
      <c r="G4" s="737"/>
      <c r="H4" s="737"/>
      <c r="I4" s="737"/>
      <c r="J4" s="737"/>
      <c r="K4" s="737" t="s">
        <v>122</v>
      </c>
      <c r="L4" s="737"/>
      <c r="M4" s="737"/>
      <c r="N4" s="737"/>
      <c r="O4" s="737"/>
      <c r="P4" s="737"/>
      <c r="Q4" s="737"/>
      <c r="R4" s="627"/>
      <c r="S4" s="628"/>
      <c r="T4" s="628"/>
    </row>
    <row r="5" spans="1:20" ht="20.100000000000001" customHeight="1" x14ac:dyDescent="0.4">
      <c r="A5" s="296"/>
      <c r="B5" s="297"/>
      <c r="C5" s="298"/>
      <c r="D5" s="298"/>
      <c r="E5" s="298"/>
      <c r="F5" s="298"/>
      <c r="G5" s="298"/>
      <c r="H5" s="298"/>
      <c r="I5" s="298"/>
      <c r="J5" s="298"/>
      <c r="K5" s="296"/>
      <c r="L5" s="297"/>
      <c r="M5" s="298"/>
      <c r="N5" s="298"/>
      <c r="O5" s="298"/>
      <c r="P5" s="298"/>
      <c r="Q5" s="297"/>
    </row>
    <row r="6" spans="1:20" ht="20.100000000000001" customHeight="1" x14ac:dyDescent="0.2"/>
    <row r="7" spans="1:20" s="307" customFormat="1" ht="65.099999999999994" customHeight="1" x14ac:dyDescent="0.25">
      <c r="A7" s="303" t="s">
        <v>92</v>
      </c>
      <c r="B7" s="300" t="s">
        <v>189</v>
      </c>
      <c r="C7" s="301" t="s">
        <v>190</v>
      </c>
      <c r="D7" s="299" t="s">
        <v>191</v>
      </c>
      <c r="E7" s="299" t="s">
        <v>192</v>
      </c>
      <c r="F7" s="299" t="s">
        <v>193</v>
      </c>
      <c r="G7" s="299" t="s">
        <v>194</v>
      </c>
      <c r="H7" s="299" t="s">
        <v>195</v>
      </c>
      <c r="I7" s="299" t="s">
        <v>196</v>
      </c>
      <c r="J7" s="302" t="s">
        <v>197</v>
      </c>
      <c r="K7" s="303" t="s">
        <v>92</v>
      </c>
      <c r="L7" s="300" t="s">
        <v>198</v>
      </c>
      <c r="M7" s="301" t="s">
        <v>190</v>
      </c>
      <c r="N7" s="300" t="s">
        <v>199</v>
      </c>
      <c r="O7" s="304" t="s">
        <v>200</v>
      </c>
      <c r="P7" s="300" t="s">
        <v>201</v>
      </c>
      <c r="Q7" s="305" t="s">
        <v>202</v>
      </c>
      <c r="R7" s="306"/>
    </row>
    <row r="8" spans="1:20" ht="18.75" x14ac:dyDescent="0.3">
      <c r="A8" s="308"/>
      <c r="B8" s="308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</row>
    <row r="9" spans="1:20" s="629" customFormat="1" ht="20.100000000000001" customHeight="1" x14ac:dyDescent="0.25">
      <c r="A9" s="630" t="s">
        <v>203</v>
      </c>
      <c r="B9" s="631"/>
      <c r="C9" s="632"/>
      <c r="D9" s="632"/>
      <c r="E9" s="632"/>
      <c r="F9" s="632"/>
      <c r="G9" s="632"/>
      <c r="H9" s="632"/>
      <c r="I9" s="632"/>
      <c r="J9" s="632"/>
      <c r="K9" s="630" t="s">
        <v>203</v>
      </c>
      <c r="L9" s="631"/>
      <c r="M9" s="632"/>
      <c r="N9" s="632"/>
      <c r="O9" s="632"/>
      <c r="P9" s="632"/>
      <c r="Q9" s="632"/>
      <c r="R9" s="633"/>
    </row>
    <row r="10" spans="1:20" s="637" customFormat="1" ht="20.100000000000001" customHeight="1" x14ac:dyDescent="0.25">
      <c r="A10" s="634" t="s">
        <v>33</v>
      </c>
      <c r="B10" s="635">
        <v>101.27</v>
      </c>
      <c r="C10" s="635">
        <v>101.32</v>
      </c>
      <c r="D10" s="635">
        <v>100.67</v>
      </c>
      <c r="E10" s="635">
        <v>98.38</v>
      </c>
      <c r="F10" s="635">
        <v>83.1</v>
      </c>
      <c r="G10" s="635">
        <v>115.09</v>
      </c>
      <c r="H10" s="635">
        <v>162.69</v>
      </c>
      <c r="I10" s="635">
        <v>98.33</v>
      </c>
      <c r="J10" s="635">
        <v>97.41</v>
      </c>
      <c r="K10" s="634" t="s">
        <v>33</v>
      </c>
      <c r="L10" s="635">
        <v>101.27</v>
      </c>
      <c r="M10" s="635">
        <v>101.14</v>
      </c>
      <c r="N10" s="635">
        <v>106.11</v>
      </c>
      <c r="O10" s="635">
        <v>95.41</v>
      </c>
      <c r="P10" s="635">
        <v>93.18</v>
      </c>
      <c r="Q10" s="635">
        <v>231.58</v>
      </c>
      <c r="R10" s="636"/>
    </row>
    <row r="11" spans="1:20" s="637" customFormat="1" ht="20.100000000000001" customHeight="1" x14ac:dyDescent="0.25">
      <c r="A11" s="634" t="s">
        <v>34</v>
      </c>
      <c r="B11" s="635">
        <v>103.93</v>
      </c>
      <c r="C11" s="635">
        <v>102.41</v>
      </c>
      <c r="D11" s="635">
        <v>104.76</v>
      </c>
      <c r="E11" s="635">
        <v>94.94</v>
      </c>
      <c r="F11" s="635">
        <v>64.790000000000006</v>
      </c>
      <c r="G11" s="635">
        <v>99.2</v>
      </c>
      <c r="H11" s="635">
        <v>151.30000000000001</v>
      </c>
      <c r="I11" s="635">
        <v>107.5</v>
      </c>
      <c r="J11" s="635">
        <v>94.67</v>
      </c>
      <c r="K11" s="634" t="s">
        <v>34</v>
      </c>
      <c r="L11" s="635">
        <v>103.93</v>
      </c>
      <c r="M11" s="635">
        <v>108.25</v>
      </c>
      <c r="N11" s="635">
        <v>100.97</v>
      </c>
      <c r="O11" s="635">
        <v>82.02</v>
      </c>
      <c r="P11" s="635">
        <v>95.41</v>
      </c>
      <c r="Q11" s="635">
        <v>300</v>
      </c>
      <c r="R11" s="636"/>
    </row>
    <row r="12" spans="1:20" s="637" customFormat="1" ht="20.100000000000001" customHeight="1" x14ac:dyDescent="0.25">
      <c r="A12" s="634" t="s">
        <v>35</v>
      </c>
      <c r="B12" s="635">
        <v>107.39</v>
      </c>
      <c r="C12" s="635">
        <v>104.67</v>
      </c>
      <c r="D12" s="635">
        <v>109.57</v>
      </c>
      <c r="E12" s="635">
        <v>96.22</v>
      </c>
      <c r="F12" s="635">
        <v>87.32</v>
      </c>
      <c r="G12" s="635">
        <v>96.32</v>
      </c>
      <c r="H12" s="635">
        <v>86.4</v>
      </c>
      <c r="I12" s="635">
        <v>95.33</v>
      </c>
      <c r="J12" s="635">
        <v>93.14</v>
      </c>
      <c r="K12" s="634" t="s">
        <v>35</v>
      </c>
      <c r="L12" s="635">
        <v>107.39</v>
      </c>
      <c r="M12" s="635">
        <v>115.23</v>
      </c>
      <c r="N12" s="635">
        <v>146.9</v>
      </c>
      <c r="O12" s="635">
        <v>85.85</v>
      </c>
      <c r="P12" s="635">
        <v>89.58</v>
      </c>
      <c r="Q12" s="635">
        <v>137.88999999999999</v>
      </c>
      <c r="R12" s="636"/>
    </row>
    <row r="13" spans="1:20" s="637" customFormat="1" ht="20.100000000000001" customHeight="1" x14ac:dyDescent="0.25">
      <c r="A13" s="634" t="s">
        <v>36</v>
      </c>
      <c r="B13" s="635">
        <v>114.94</v>
      </c>
      <c r="C13" s="635">
        <v>110.27</v>
      </c>
      <c r="D13" s="635">
        <v>110.75</v>
      </c>
      <c r="E13" s="635">
        <v>109.4</v>
      </c>
      <c r="F13" s="635">
        <v>129.85</v>
      </c>
      <c r="G13" s="635">
        <v>96.5</v>
      </c>
      <c r="H13" s="635">
        <v>131.59</v>
      </c>
      <c r="I13" s="635">
        <v>104.75</v>
      </c>
      <c r="J13" s="635">
        <v>105.93</v>
      </c>
      <c r="K13" s="634" t="s">
        <v>36</v>
      </c>
      <c r="L13" s="635">
        <v>114.94</v>
      </c>
      <c r="M13" s="635">
        <v>113.38</v>
      </c>
      <c r="N13" s="635">
        <v>141.99</v>
      </c>
      <c r="O13" s="635">
        <v>89.77</v>
      </c>
      <c r="P13" s="635">
        <v>76.31</v>
      </c>
      <c r="Q13" s="635">
        <v>227.36</v>
      </c>
      <c r="R13" s="636"/>
    </row>
    <row r="14" spans="1:20" s="637" customFormat="1" ht="20.100000000000001" customHeight="1" x14ac:dyDescent="0.25">
      <c r="A14" s="634" t="s">
        <v>37</v>
      </c>
      <c r="B14" s="635">
        <v>98</v>
      </c>
      <c r="C14" s="635">
        <v>94</v>
      </c>
      <c r="D14" s="635">
        <v>94</v>
      </c>
      <c r="E14" s="635">
        <v>100</v>
      </c>
      <c r="F14" s="635">
        <v>95</v>
      </c>
      <c r="G14" s="635">
        <v>82.94</v>
      </c>
      <c r="H14" s="635">
        <v>82.85</v>
      </c>
      <c r="I14" s="635">
        <v>90.83</v>
      </c>
      <c r="J14" s="635">
        <v>82.03</v>
      </c>
      <c r="K14" s="634" t="s">
        <v>37</v>
      </c>
      <c r="L14" s="635">
        <v>98</v>
      </c>
      <c r="M14" s="635">
        <v>108.87</v>
      </c>
      <c r="N14" s="635">
        <v>142.01</v>
      </c>
      <c r="O14" s="635">
        <v>81.489999999999995</v>
      </c>
      <c r="P14" s="635">
        <v>71.25</v>
      </c>
      <c r="Q14" s="635">
        <v>89.47</v>
      </c>
      <c r="R14" s="636"/>
    </row>
    <row r="15" spans="1:20" s="637" customFormat="1" ht="20.100000000000001" customHeight="1" x14ac:dyDescent="0.25">
      <c r="A15" s="738" t="s">
        <v>204</v>
      </c>
      <c r="B15" s="738"/>
      <c r="C15" s="738"/>
      <c r="D15" s="738"/>
      <c r="E15" s="738"/>
      <c r="F15" s="738"/>
      <c r="G15" s="738"/>
      <c r="H15" s="738"/>
      <c r="I15" s="738"/>
      <c r="J15" s="738"/>
      <c r="K15" s="738" t="s">
        <v>204</v>
      </c>
      <c r="L15" s="738"/>
      <c r="M15" s="738"/>
      <c r="N15" s="738"/>
      <c r="O15" s="738"/>
      <c r="P15" s="738"/>
      <c r="Q15" s="738"/>
      <c r="R15" s="636"/>
    </row>
    <row r="16" spans="1:20" s="637" customFormat="1" ht="20.100000000000001" customHeight="1" x14ac:dyDescent="0.25">
      <c r="A16" s="634" t="s">
        <v>38</v>
      </c>
      <c r="B16" s="635">
        <v>111.91</v>
      </c>
      <c r="C16" s="635">
        <v>112.62</v>
      </c>
      <c r="D16" s="635">
        <v>115.33</v>
      </c>
      <c r="E16" s="635">
        <v>109.89</v>
      </c>
      <c r="F16" s="635">
        <v>122.53</v>
      </c>
      <c r="G16" s="635">
        <v>93.3</v>
      </c>
      <c r="H16" s="635">
        <v>100</v>
      </c>
      <c r="I16" s="635">
        <v>105</v>
      </c>
      <c r="J16" s="635">
        <v>102.13</v>
      </c>
      <c r="K16" s="634" t="s">
        <v>38</v>
      </c>
      <c r="L16" s="635">
        <v>111.91</v>
      </c>
      <c r="M16" s="635">
        <v>109.87</v>
      </c>
      <c r="N16" s="635">
        <v>123.97</v>
      </c>
      <c r="O16" s="635">
        <v>105.62</v>
      </c>
      <c r="P16" s="635">
        <v>69.900000000000006</v>
      </c>
      <c r="Q16" s="635">
        <v>263.14999999999998</v>
      </c>
      <c r="R16" s="636"/>
    </row>
    <row r="17" spans="1:18" s="637" customFormat="1" ht="20.100000000000001" customHeight="1" x14ac:dyDescent="0.25">
      <c r="A17" s="634" t="s">
        <v>39</v>
      </c>
      <c r="B17" s="635">
        <v>117.34</v>
      </c>
      <c r="C17" s="635">
        <v>118.98</v>
      </c>
      <c r="D17" s="635">
        <v>115.86</v>
      </c>
      <c r="E17" s="635">
        <v>129.84</v>
      </c>
      <c r="F17" s="635">
        <v>140.80000000000001</v>
      </c>
      <c r="G17" s="635">
        <v>90.94</v>
      </c>
      <c r="H17" s="635">
        <v>134.97999999999999</v>
      </c>
      <c r="I17" s="635">
        <v>108.33</v>
      </c>
      <c r="J17" s="635">
        <v>105.78</v>
      </c>
      <c r="K17" s="634" t="s">
        <v>39</v>
      </c>
      <c r="L17" s="635">
        <v>117.34</v>
      </c>
      <c r="M17" s="635">
        <v>112.65</v>
      </c>
      <c r="N17" s="635">
        <v>115.64</v>
      </c>
      <c r="O17" s="635">
        <v>118.9</v>
      </c>
      <c r="P17" s="635">
        <v>82.66</v>
      </c>
      <c r="Q17" s="635">
        <v>247.37</v>
      </c>
      <c r="R17" s="636"/>
    </row>
    <row r="18" spans="1:18" s="637" customFormat="1" ht="20.100000000000001" customHeight="1" x14ac:dyDescent="0.25">
      <c r="A18" s="634" t="s">
        <v>40</v>
      </c>
      <c r="B18" s="635">
        <v>122.1</v>
      </c>
      <c r="C18" s="635">
        <v>118.4</v>
      </c>
      <c r="D18" s="635">
        <v>117.94</v>
      </c>
      <c r="E18" s="635">
        <v>125.31</v>
      </c>
      <c r="F18" s="635">
        <v>154.91999999999999</v>
      </c>
      <c r="G18" s="635">
        <v>80.8</v>
      </c>
      <c r="H18" s="635">
        <v>148.1</v>
      </c>
      <c r="I18" s="635">
        <v>100</v>
      </c>
      <c r="J18" s="635">
        <v>88.35</v>
      </c>
      <c r="K18" s="634" t="s">
        <v>40</v>
      </c>
      <c r="L18" s="635">
        <v>122.1</v>
      </c>
      <c r="M18" s="635">
        <v>132.43</v>
      </c>
      <c r="N18" s="635">
        <v>157.71</v>
      </c>
      <c r="O18" s="635">
        <v>125.47</v>
      </c>
      <c r="P18" s="635">
        <v>62.75</v>
      </c>
      <c r="Q18" s="635">
        <v>257.89</v>
      </c>
      <c r="R18" s="636"/>
    </row>
    <row r="19" spans="1:18" s="637" customFormat="1" ht="20.100000000000001" customHeight="1" x14ac:dyDescent="0.25">
      <c r="A19" s="634" t="s">
        <v>41</v>
      </c>
      <c r="B19" s="635">
        <v>121.84</v>
      </c>
      <c r="C19" s="635">
        <v>125.77</v>
      </c>
      <c r="D19" s="635">
        <v>120.25</v>
      </c>
      <c r="E19" s="635">
        <v>147.54</v>
      </c>
      <c r="F19" s="635">
        <v>149.30000000000001</v>
      </c>
      <c r="G19" s="635">
        <v>71.430000000000007</v>
      </c>
      <c r="H19" s="635">
        <v>159.26</v>
      </c>
      <c r="I19" s="635">
        <v>102.5</v>
      </c>
      <c r="J19" s="635">
        <v>86</v>
      </c>
      <c r="K19" s="634" t="s">
        <v>41</v>
      </c>
      <c r="L19" s="635">
        <v>121.84</v>
      </c>
      <c r="M19" s="635">
        <v>110.62</v>
      </c>
      <c r="N19" s="635">
        <v>104.68</v>
      </c>
      <c r="O19" s="635">
        <v>128.82</v>
      </c>
      <c r="P19" s="635">
        <v>77.069999999999993</v>
      </c>
      <c r="Q19" s="635">
        <v>315.79000000000002</v>
      </c>
      <c r="R19" s="636"/>
    </row>
    <row r="20" spans="1:18" s="637" customFormat="1" ht="20.100000000000001" customHeight="1" x14ac:dyDescent="0.25">
      <c r="A20" s="634" t="s">
        <v>42</v>
      </c>
      <c r="B20" s="635">
        <v>140.94</v>
      </c>
      <c r="C20" s="635">
        <v>137.97</v>
      </c>
      <c r="D20" s="635">
        <v>134.44</v>
      </c>
      <c r="E20" s="635">
        <v>162.41</v>
      </c>
      <c r="F20" s="635">
        <v>135.22</v>
      </c>
      <c r="G20" s="635">
        <v>72.95</v>
      </c>
      <c r="H20" s="635">
        <v>124.56</v>
      </c>
      <c r="I20" s="635">
        <v>111.67</v>
      </c>
      <c r="J20" s="635">
        <v>74.28</v>
      </c>
      <c r="K20" s="634" t="s">
        <v>42</v>
      </c>
      <c r="L20" s="635">
        <v>140.94</v>
      </c>
      <c r="M20" s="635">
        <v>149.41999999999999</v>
      </c>
      <c r="N20" s="635">
        <v>180.82</v>
      </c>
      <c r="O20" s="635">
        <v>137.38</v>
      </c>
      <c r="P20" s="635">
        <v>71.819999999999993</v>
      </c>
      <c r="Q20" s="635">
        <v>36.85</v>
      </c>
      <c r="R20" s="636"/>
    </row>
    <row r="21" spans="1:18" s="637" customFormat="1" ht="20.100000000000001" customHeight="1" x14ac:dyDescent="0.25">
      <c r="A21" s="634" t="s">
        <v>43</v>
      </c>
      <c r="B21" s="635">
        <v>132.62</v>
      </c>
      <c r="C21" s="635">
        <v>125.13</v>
      </c>
      <c r="D21" s="635">
        <v>120.47</v>
      </c>
      <c r="E21" s="635">
        <v>147.31</v>
      </c>
      <c r="F21" s="635">
        <v>79.540000000000006</v>
      </c>
      <c r="G21" s="635">
        <v>61.67</v>
      </c>
      <c r="H21" s="635">
        <v>44.41</v>
      </c>
      <c r="I21" s="635">
        <v>96.09</v>
      </c>
      <c r="J21" s="635">
        <v>64.98</v>
      </c>
      <c r="K21" s="634" t="s">
        <v>43</v>
      </c>
      <c r="L21" s="635">
        <v>132.62</v>
      </c>
      <c r="M21" s="635">
        <v>142.02000000000001</v>
      </c>
      <c r="N21" s="635">
        <v>148.26</v>
      </c>
      <c r="O21" s="635">
        <v>139.62</v>
      </c>
      <c r="P21" s="635">
        <v>100.63</v>
      </c>
      <c r="Q21" s="635">
        <v>53.99</v>
      </c>
      <c r="R21" s="636"/>
    </row>
    <row r="22" spans="1:18" s="637" customFormat="1" ht="20.100000000000001" customHeight="1" x14ac:dyDescent="0.25">
      <c r="A22" s="634" t="s">
        <v>44</v>
      </c>
      <c r="B22" s="635">
        <v>151.08000000000001</v>
      </c>
      <c r="C22" s="635">
        <v>134.15</v>
      </c>
      <c r="D22" s="635">
        <v>123.17</v>
      </c>
      <c r="E22" s="635">
        <v>156.08000000000001</v>
      </c>
      <c r="F22" s="635">
        <v>112.5</v>
      </c>
      <c r="G22" s="635">
        <v>63.18</v>
      </c>
      <c r="H22" s="635">
        <v>131.88999999999999</v>
      </c>
      <c r="I22" s="635">
        <v>85.15</v>
      </c>
      <c r="J22" s="635">
        <v>77.8</v>
      </c>
      <c r="K22" s="634" t="s">
        <v>44</v>
      </c>
      <c r="L22" s="635">
        <v>151.08000000000001</v>
      </c>
      <c r="M22" s="635">
        <v>172.31</v>
      </c>
      <c r="N22" s="635">
        <v>163.38</v>
      </c>
      <c r="O22" s="635">
        <v>208.08</v>
      </c>
      <c r="P22" s="635">
        <v>96.02</v>
      </c>
      <c r="Q22" s="635">
        <v>74</v>
      </c>
      <c r="R22" s="636"/>
    </row>
    <row r="23" spans="1:18" s="637" customFormat="1" ht="20.100000000000001" customHeight="1" x14ac:dyDescent="0.25">
      <c r="A23" s="634" t="s">
        <v>45</v>
      </c>
      <c r="B23" s="635">
        <v>150.87</v>
      </c>
      <c r="C23" s="635">
        <v>131.51</v>
      </c>
      <c r="D23" s="635">
        <v>121.3</v>
      </c>
      <c r="E23" s="635">
        <v>156.46</v>
      </c>
      <c r="F23" s="635">
        <v>123.86</v>
      </c>
      <c r="G23" s="635">
        <v>60.82</v>
      </c>
      <c r="H23" s="635">
        <v>71.06</v>
      </c>
      <c r="I23" s="635">
        <v>76.56</v>
      </c>
      <c r="J23" s="635">
        <v>73.11</v>
      </c>
      <c r="K23" s="634" t="s">
        <v>45</v>
      </c>
      <c r="L23" s="635">
        <v>150.87</v>
      </c>
      <c r="M23" s="635">
        <v>175.15</v>
      </c>
      <c r="N23" s="635">
        <v>167.01</v>
      </c>
      <c r="O23" s="635">
        <v>210.39</v>
      </c>
      <c r="P23" s="635">
        <v>95.11</v>
      </c>
      <c r="Q23" s="635">
        <v>65.989999999999995</v>
      </c>
      <c r="R23" s="636"/>
    </row>
    <row r="24" spans="1:18" s="637" customFormat="1" ht="20.100000000000001" customHeight="1" x14ac:dyDescent="0.25">
      <c r="A24" s="634" t="s">
        <v>46</v>
      </c>
      <c r="B24" s="635">
        <v>136.80000000000001</v>
      </c>
      <c r="C24" s="635">
        <v>124.78</v>
      </c>
      <c r="D24" s="635">
        <v>114.98</v>
      </c>
      <c r="E24" s="635">
        <v>147.30000000000001</v>
      </c>
      <c r="F24" s="635">
        <v>155.68</v>
      </c>
      <c r="G24" s="635">
        <v>61.21</v>
      </c>
      <c r="H24" s="635">
        <v>88.69</v>
      </c>
      <c r="I24" s="635">
        <v>76.56</v>
      </c>
      <c r="J24" s="635">
        <v>65.78</v>
      </c>
      <c r="K24" s="634" t="s">
        <v>46</v>
      </c>
      <c r="L24" s="635">
        <v>136.80000000000001</v>
      </c>
      <c r="M24" s="635">
        <v>151.88</v>
      </c>
      <c r="N24" s="635">
        <v>132.77000000000001</v>
      </c>
      <c r="O24" s="635">
        <v>205.13</v>
      </c>
      <c r="P24" s="635">
        <v>90.85</v>
      </c>
      <c r="Q24" s="635">
        <v>65.989999999999995</v>
      </c>
      <c r="R24" s="636"/>
    </row>
    <row r="25" spans="1:18" s="637" customFormat="1" ht="20.100000000000001" customHeight="1" x14ac:dyDescent="0.25">
      <c r="A25" s="634" t="s">
        <v>47</v>
      </c>
      <c r="B25" s="635">
        <v>144.62</v>
      </c>
      <c r="C25" s="635">
        <v>127.64</v>
      </c>
      <c r="D25" s="635">
        <v>104.58</v>
      </c>
      <c r="E25" s="635">
        <v>157.37</v>
      </c>
      <c r="F25" s="635">
        <v>147.72</v>
      </c>
      <c r="G25" s="635">
        <v>58.38</v>
      </c>
      <c r="H25" s="635">
        <v>142.93</v>
      </c>
      <c r="I25" s="635">
        <v>81.25</v>
      </c>
      <c r="J25" s="635">
        <v>60.22</v>
      </c>
      <c r="K25" s="634" t="s">
        <v>47</v>
      </c>
      <c r="L25" s="635">
        <v>144.62</v>
      </c>
      <c r="M25" s="635">
        <v>165.91</v>
      </c>
      <c r="N25" s="635">
        <v>155.51</v>
      </c>
      <c r="O25" s="635">
        <v>207.11</v>
      </c>
      <c r="P25" s="635">
        <v>78.39</v>
      </c>
      <c r="Q25" s="635">
        <v>65.989999999999995</v>
      </c>
      <c r="R25" s="636"/>
    </row>
    <row r="26" spans="1:18" s="637" customFormat="1" ht="20.100000000000001" customHeight="1" x14ac:dyDescent="0.25">
      <c r="A26" s="738" t="s">
        <v>205</v>
      </c>
      <c r="B26" s="738"/>
      <c r="C26" s="738"/>
      <c r="D26" s="738"/>
      <c r="E26" s="738"/>
      <c r="F26" s="738"/>
      <c r="G26" s="738"/>
      <c r="H26" s="738"/>
      <c r="I26" s="738"/>
      <c r="J26" s="738"/>
      <c r="K26" s="738" t="s">
        <v>205</v>
      </c>
      <c r="L26" s="738"/>
      <c r="M26" s="738"/>
      <c r="N26" s="738"/>
      <c r="O26" s="738"/>
      <c r="P26" s="738"/>
      <c r="Q26" s="738"/>
      <c r="R26" s="636"/>
    </row>
    <row r="27" spans="1:18" s="637" customFormat="1" ht="20.100000000000001" customHeight="1" x14ac:dyDescent="0.25">
      <c r="A27" s="634" t="s">
        <v>48</v>
      </c>
      <c r="B27" s="635">
        <v>142.13</v>
      </c>
      <c r="C27" s="638">
        <v>123.89</v>
      </c>
      <c r="D27" s="638">
        <v>83.33</v>
      </c>
      <c r="E27" s="638">
        <v>164.45</v>
      </c>
      <c r="F27" s="638">
        <v>147.72</v>
      </c>
      <c r="G27" s="638">
        <v>54.52</v>
      </c>
      <c r="H27" s="638">
        <v>142.93</v>
      </c>
      <c r="I27" s="638">
        <v>78.91</v>
      </c>
      <c r="J27" s="638">
        <v>55.67</v>
      </c>
      <c r="K27" s="634" t="s">
        <v>48</v>
      </c>
      <c r="L27" s="635">
        <v>142.13</v>
      </c>
      <c r="M27" s="635">
        <v>165.01</v>
      </c>
      <c r="N27" s="635">
        <v>152.72999999999999</v>
      </c>
      <c r="O27" s="635">
        <v>210.05</v>
      </c>
      <c r="P27" s="635">
        <v>78.39</v>
      </c>
      <c r="Q27" s="635">
        <v>56</v>
      </c>
      <c r="R27" s="636"/>
    </row>
    <row r="28" spans="1:18" s="637" customFormat="1" ht="20.100000000000001" customHeight="1" x14ac:dyDescent="0.25">
      <c r="A28" s="634" t="s">
        <v>49</v>
      </c>
      <c r="B28" s="635">
        <v>144.52000000000001</v>
      </c>
      <c r="C28" s="638">
        <v>136.55000000000001</v>
      </c>
      <c r="D28" s="638">
        <v>120.38</v>
      </c>
      <c r="E28" s="638">
        <v>167.53</v>
      </c>
      <c r="F28" s="638">
        <v>143.18</v>
      </c>
      <c r="G28" s="638">
        <v>58.47</v>
      </c>
      <c r="H28" s="638">
        <v>101.36</v>
      </c>
      <c r="I28" s="638">
        <v>86.02</v>
      </c>
      <c r="J28" s="638">
        <v>56.15</v>
      </c>
      <c r="K28" s="634" t="s">
        <v>49</v>
      </c>
      <c r="L28" s="635">
        <v>144.52000000000001</v>
      </c>
      <c r="M28" s="635">
        <v>154.22</v>
      </c>
      <c r="N28" s="635">
        <v>131.47</v>
      </c>
      <c r="O28" s="635">
        <v>220.47</v>
      </c>
      <c r="P28" s="635">
        <v>75.87</v>
      </c>
      <c r="Q28" s="635">
        <v>74.150000000000006</v>
      </c>
      <c r="R28" s="636"/>
    </row>
    <row r="29" spans="1:18" s="637" customFormat="1" ht="20.100000000000001" customHeight="1" x14ac:dyDescent="0.25">
      <c r="A29" s="634" t="s">
        <v>50</v>
      </c>
      <c r="B29" s="635">
        <v>152.71</v>
      </c>
      <c r="C29" s="638">
        <v>133.44</v>
      </c>
      <c r="D29" s="638">
        <v>119.54</v>
      </c>
      <c r="E29" s="638">
        <v>165.93</v>
      </c>
      <c r="F29" s="638">
        <v>143.18</v>
      </c>
      <c r="G29" s="638">
        <v>51.13</v>
      </c>
      <c r="H29" s="638">
        <v>18.45</v>
      </c>
      <c r="I29" s="638">
        <v>67.97</v>
      </c>
      <c r="J29" s="638">
        <v>72.97</v>
      </c>
      <c r="K29" s="634" t="s">
        <v>50</v>
      </c>
      <c r="L29" s="635">
        <v>152.71</v>
      </c>
      <c r="M29" s="635">
        <v>176.87</v>
      </c>
      <c r="N29" s="635">
        <v>144.75</v>
      </c>
      <c r="O29" s="635">
        <v>266.98</v>
      </c>
      <c r="P29" s="635">
        <v>73.08</v>
      </c>
      <c r="Q29" s="635">
        <v>10</v>
      </c>
      <c r="R29" s="636"/>
    </row>
    <row r="30" spans="1:18" s="637" customFormat="1" ht="20.100000000000001" customHeight="1" x14ac:dyDescent="0.25">
      <c r="A30" s="634" t="s">
        <v>51</v>
      </c>
      <c r="B30" s="635">
        <v>161.21</v>
      </c>
      <c r="C30" s="638">
        <v>138.55000000000001</v>
      </c>
      <c r="D30" s="638">
        <v>111.65</v>
      </c>
      <c r="E30" s="638">
        <v>178.71</v>
      </c>
      <c r="F30" s="638">
        <v>146.59</v>
      </c>
      <c r="G30" s="638">
        <v>58.95</v>
      </c>
      <c r="H30" s="638">
        <v>85.46</v>
      </c>
      <c r="I30" s="638">
        <v>75.78</v>
      </c>
      <c r="J30" s="638">
        <v>49.89</v>
      </c>
      <c r="K30" s="634" t="s">
        <v>51</v>
      </c>
      <c r="L30" s="635">
        <v>161.21</v>
      </c>
      <c r="M30" s="635">
        <v>189.64</v>
      </c>
      <c r="N30" s="635">
        <v>116.77</v>
      </c>
      <c r="O30" s="635">
        <v>365.56</v>
      </c>
      <c r="P30" s="635">
        <v>73.5</v>
      </c>
      <c r="Q30" s="635">
        <v>11.99</v>
      </c>
      <c r="R30" s="636"/>
    </row>
    <row r="31" spans="1:18" s="637" customFormat="1" ht="20.100000000000001" customHeight="1" x14ac:dyDescent="0.25">
      <c r="A31" s="634" t="s">
        <v>97</v>
      </c>
      <c r="B31" s="635">
        <v>182.92</v>
      </c>
      <c r="C31" s="638">
        <v>127.48</v>
      </c>
      <c r="D31" s="638">
        <v>104.19</v>
      </c>
      <c r="E31" s="638">
        <v>161.32</v>
      </c>
      <c r="F31" s="638">
        <v>137.5</v>
      </c>
      <c r="G31" s="638">
        <v>63.84</v>
      </c>
      <c r="H31" s="638">
        <v>91.52</v>
      </c>
      <c r="I31" s="638">
        <v>75</v>
      </c>
      <c r="J31" s="638">
        <v>49.96</v>
      </c>
      <c r="K31" s="634" t="s">
        <v>97</v>
      </c>
      <c r="L31" s="635">
        <v>182.92</v>
      </c>
      <c r="M31" s="635">
        <v>252.45</v>
      </c>
      <c r="N31" s="635">
        <v>228.03</v>
      </c>
      <c r="O31" s="635">
        <v>344.63</v>
      </c>
      <c r="P31" s="635">
        <v>69.72</v>
      </c>
      <c r="Q31" s="635">
        <v>12</v>
      </c>
      <c r="R31" s="636"/>
    </row>
    <row r="32" spans="1:18" s="637" customFormat="1" ht="20.100000000000001" customHeight="1" x14ac:dyDescent="0.25">
      <c r="A32" s="634" t="s">
        <v>53</v>
      </c>
      <c r="B32" s="635">
        <v>186.6</v>
      </c>
      <c r="C32" s="637">
        <v>135.47999999999999</v>
      </c>
      <c r="D32" s="637">
        <v>111.45</v>
      </c>
      <c r="E32" s="637">
        <v>172.13</v>
      </c>
      <c r="F32" s="637">
        <v>139.77000000000001</v>
      </c>
      <c r="G32" s="637">
        <v>64.03</v>
      </c>
      <c r="H32" s="637">
        <v>92.86</v>
      </c>
      <c r="I32" s="637">
        <v>78.12</v>
      </c>
      <c r="J32" s="637">
        <v>49.23</v>
      </c>
      <c r="K32" s="634" t="s">
        <v>53</v>
      </c>
      <c r="L32" s="635">
        <v>186.6</v>
      </c>
      <c r="M32" s="639">
        <v>250.72</v>
      </c>
      <c r="N32" s="639">
        <v>232.38</v>
      </c>
      <c r="O32" s="639">
        <v>329.45</v>
      </c>
      <c r="P32" s="639">
        <v>70.03</v>
      </c>
      <c r="Q32" s="635">
        <v>42</v>
      </c>
      <c r="R32" s="636"/>
    </row>
    <row r="33" spans="1:20" s="637" customFormat="1" ht="20.100000000000001" customHeight="1" x14ac:dyDescent="0.25">
      <c r="A33" s="634" t="s">
        <v>98</v>
      </c>
      <c r="B33" s="639">
        <v>212.97</v>
      </c>
      <c r="C33" s="637">
        <v>137.84</v>
      </c>
      <c r="D33" s="637">
        <v>115.66</v>
      </c>
      <c r="E33" s="637">
        <v>179.07</v>
      </c>
      <c r="F33" s="637">
        <v>140.22999999999999</v>
      </c>
      <c r="G33" s="637">
        <v>57.62</v>
      </c>
      <c r="H33" s="637">
        <v>18.059999999999999</v>
      </c>
      <c r="I33" s="637">
        <v>67.73</v>
      </c>
      <c r="J33" s="637">
        <v>48.15</v>
      </c>
      <c r="K33" s="634" t="s">
        <v>98</v>
      </c>
      <c r="L33" s="639">
        <v>212.97</v>
      </c>
      <c r="M33" s="639">
        <v>307.19</v>
      </c>
      <c r="N33" s="639">
        <v>289.97000000000003</v>
      </c>
      <c r="O33" s="639">
        <v>397.07</v>
      </c>
      <c r="P33" s="639">
        <v>69.38</v>
      </c>
      <c r="Q33" s="635">
        <v>14.4</v>
      </c>
      <c r="R33" s="636"/>
    </row>
    <row r="34" spans="1:20" s="637" customFormat="1" ht="20.100000000000001" customHeight="1" x14ac:dyDescent="0.25">
      <c r="A34" s="634" t="s">
        <v>55</v>
      </c>
      <c r="B34" s="640">
        <v>114.68</v>
      </c>
      <c r="C34" s="641">
        <v>109.44</v>
      </c>
      <c r="D34" s="641">
        <v>118.77</v>
      </c>
      <c r="E34" s="641">
        <v>111.31</v>
      </c>
      <c r="F34" s="641">
        <v>95.92</v>
      </c>
      <c r="G34" s="641">
        <v>90.62</v>
      </c>
      <c r="H34" s="641">
        <v>71.02</v>
      </c>
      <c r="I34" s="641">
        <v>59.6</v>
      </c>
      <c r="J34" s="641">
        <v>86.86</v>
      </c>
      <c r="K34" s="634" t="s">
        <v>55</v>
      </c>
      <c r="L34" s="640">
        <v>114.68</v>
      </c>
      <c r="M34" s="640">
        <v>126.48</v>
      </c>
      <c r="N34" s="640">
        <v>56.27</v>
      </c>
      <c r="O34" s="640">
        <v>179.96</v>
      </c>
      <c r="P34" s="640">
        <v>93.42</v>
      </c>
      <c r="Q34" s="640">
        <v>25</v>
      </c>
      <c r="R34" s="636"/>
      <c r="T34" s="643"/>
    </row>
    <row r="35" spans="1:20" s="637" customFormat="1" ht="20.100000000000001" customHeight="1" x14ac:dyDescent="0.25">
      <c r="A35" s="634" t="s">
        <v>56</v>
      </c>
      <c r="B35" s="640">
        <v>128.13999999999999</v>
      </c>
      <c r="C35" s="641">
        <v>114.54</v>
      </c>
      <c r="D35" s="641">
        <v>182.42</v>
      </c>
      <c r="E35" s="641">
        <v>97.46</v>
      </c>
      <c r="F35" s="641">
        <v>84.62</v>
      </c>
      <c r="G35" s="641">
        <v>77.48</v>
      </c>
      <c r="H35" s="641">
        <v>8.15</v>
      </c>
      <c r="I35" s="641">
        <v>55.05</v>
      </c>
      <c r="J35" s="641">
        <v>86.84</v>
      </c>
      <c r="K35" s="634" t="s">
        <v>56</v>
      </c>
      <c r="L35" s="640">
        <v>128.13999999999999</v>
      </c>
      <c r="M35" s="640">
        <v>158.75</v>
      </c>
      <c r="N35" s="640">
        <v>104.68</v>
      </c>
      <c r="O35" s="640">
        <v>204.71</v>
      </c>
      <c r="P35" s="640">
        <v>95.83</v>
      </c>
      <c r="Q35" s="640">
        <v>21.43</v>
      </c>
      <c r="R35" s="636"/>
    </row>
    <row r="36" spans="1:20" s="637" customFormat="1" ht="20.100000000000001" customHeight="1" x14ac:dyDescent="0.25">
      <c r="A36" s="644" t="s">
        <v>57</v>
      </c>
      <c r="B36" s="645">
        <v>120.48</v>
      </c>
      <c r="C36" s="642">
        <v>110.62</v>
      </c>
      <c r="D36" s="642">
        <v>131.26</v>
      </c>
      <c r="E36" s="642">
        <v>106.76</v>
      </c>
      <c r="F36" s="642">
        <v>94.08</v>
      </c>
      <c r="G36" s="642">
        <v>98.6</v>
      </c>
      <c r="H36" s="642">
        <v>81.650000000000006</v>
      </c>
      <c r="I36" s="642">
        <v>63.56</v>
      </c>
      <c r="J36" s="642">
        <v>91.17</v>
      </c>
      <c r="K36" s="644" t="s">
        <v>57</v>
      </c>
      <c r="L36" s="645">
        <v>120.48</v>
      </c>
      <c r="M36" s="645">
        <v>142.66</v>
      </c>
      <c r="N36" s="645">
        <v>181.9</v>
      </c>
      <c r="O36" s="645">
        <v>190.03</v>
      </c>
      <c r="P36" s="645">
        <v>106.56</v>
      </c>
      <c r="Q36" s="645">
        <v>32.14</v>
      </c>
      <c r="R36" s="636"/>
    </row>
    <row r="37" spans="1:20" s="651" customFormat="1" ht="20.100000000000001" customHeight="1" x14ac:dyDescent="0.25">
      <c r="A37" s="646" t="s">
        <v>58</v>
      </c>
      <c r="B37" s="647">
        <v>128.9</v>
      </c>
      <c r="C37" s="647">
        <v>116.32</v>
      </c>
      <c r="D37" s="647">
        <v>158.35</v>
      </c>
      <c r="E37" s="647">
        <v>107.94</v>
      </c>
      <c r="F37" s="647">
        <v>86.92</v>
      </c>
      <c r="G37" s="647">
        <v>93.44</v>
      </c>
      <c r="H37" s="647">
        <v>21.18</v>
      </c>
      <c r="I37" s="647">
        <v>58.42</v>
      </c>
      <c r="J37" s="647">
        <v>95.66</v>
      </c>
      <c r="K37" s="646" t="s">
        <v>58</v>
      </c>
      <c r="L37" s="649">
        <v>128.9</v>
      </c>
      <c r="M37" s="649">
        <v>157.22999999999999</v>
      </c>
      <c r="N37" s="649">
        <v>128.53</v>
      </c>
      <c r="O37" s="649">
        <v>182.41</v>
      </c>
      <c r="P37" s="649">
        <v>123.13</v>
      </c>
      <c r="Q37" s="649">
        <v>20.43</v>
      </c>
      <c r="R37" s="650"/>
    </row>
    <row r="38" spans="1:20" s="651" customFormat="1" ht="20.100000000000001" customHeight="1" x14ac:dyDescent="0.25">
      <c r="A38" s="652" t="s">
        <v>59</v>
      </c>
      <c r="B38" s="648">
        <v>140.03</v>
      </c>
      <c r="C38" s="648">
        <v>124.85</v>
      </c>
      <c r="D38" s="648">
        <v>183.03</v>
      </c>
      <c r="E38" s="648">
        <v>112.51</v>
      </c>
      <c r="F38" s="648">
        <v>86.85</v>
      </c>
      <c r="G38" s="648">
        <v>84.75</v>
      </c>
      <c r="H38" s="648">
        <v>8.77</v>
      </c>
      <c r="I38" s="648">
        <v>55.84</v>
      </c>
      <c r="J38" s="648">
        <v>96.87</v>
      </c>
      <c r="K38" s="652" t="s">
        <v>59</v>
      </c>
      <c r="L38" s="653">
        <v>140.03</v>
      </c>
      <c r="M38" s="653">
        <v>159.4</v>
      </c>
      <c r="N38" s="653">
        <v>155.18</v>
      </c>
      <c r="O38" s="653">
        <v>174.1</v>
      </c>
      <c r="P38" s="653">
        <v>120.83</v>
      </c>
      <c r="Q38" s="653">
        <v>18.21</v>
      </c>
      <c r="R38" s="650"/>
      <c r="S38" s="650"/>
    </row>
    <row r="39" spans="1:20" s="651" customFormat="1" ht="20.100000000000001" customHeight="1" x14ac:dyDescent="0.25">
      <c r="A39" s="646" t="s">
        <v>60</v>
      </c>
      <c r="B39" s="651">
        <v>150.5</v>
      </c>
      <c r="C39" s="651">
        <v>130.30000000000001</v>
      </c>
      <c r="D39" s="651">
        <v>171.8</v>
      </c>
      <c r="E39" s="651">
        <v>122.4</v>
      </c>
      <c r="F39" s="651">
        <v>84.6</v>
      </c>
      <c r="G39" s="651">
        <v>93.3</v>
      </c>
      <c r="H39" s="651">
        <v>67.2</v>
      </c>
      <c r="I39" s="651">
        <v>49.5</v>
      </c>
      <c r="J39" s="651">
        <v>97.4</v>
      </c>
      <c r="K39" s="646" t="s">
        <v>60</v>
      </c>
      <c r="L39" s="654">
        <v>150.5</v>
      </c>
      <c r="M39" s="654">
        <v>176.4</v>
      </c>
      <c r="N39" s="654">
        <v>161.1</v>
      </c>
      <c r="O39" s="654">
        <v>212.5</v>
      </c>
      <c r="P39" s="654">
        <v>154.19999999999999</v>
      </c>
      <c r="Q39" s="655">
        <v>25</v>
      </c>
      <c r="R39" s="650"/>
    </row>
    <row r="40" spans="1:20" s="651" customFormat="1" ht="20.100000000000001" customHeight="1" x14ac:dyDescent="0.25">
      <c r="A40" s="646" t="s">
        <v>61</v>
      </c>
      <c r="B40" s="651">
        <v>150.38999999999999</v>
      </c>
      <c r="C40" s="651">
        <v>133.68</v>
      </c>
      <c r="D40" s="651">
        <v>180.11</v>
      </c>
      <c r="E40" s="651">
        <v>123.15</v>
      </c>
      <c r="F40" s="651">
        <v>87.92</v>
      </c>
      <c r="G40" s="651">
        <v>111.16</v>
      </c>
      <c r="H40" s="651">
        <v>74.459999999999994</v>
      </c>
      <c r="I40" s="651">
        <v>54.65</v>
      </c>
      <c r="J40" s="651">
        <v>100.95</v>
      </c>
      <c r="K40" s="646" t="s">
        <v>61</v>
      </c>
      <c r="L40" s="654">
        <v>150.38999999999999</v>
      </c>
      <c r="M40" s="654">
        <v>171.7</v>
      </c>
      <c r="N40" s="654">
        <v>147.18</v>
      </c>
      <c r="O40" s="654">
        <v>226.42</v>
      </c>
      <c r="P40" s="654">
        <v>153.27000000000001</v>
      </c>
      <c r="Q40" s="655">
        <v>25.7</v>
      </c>
      <c r="R40" s="650"/>
    </row>
    <row r="41" spans="1:20" s="651" customFormat="1" ht="20.100000000000001" customHeight="1" x14ac:dyDescent="0.25">
      <c r="A41" s="646" t="s">
        <v>62</v>
      </c>
      <c r="B41" s="651">
        <v>155.81</v>
      </c>
      <c r="C41" s="651">
        <v>144.37</v>
      </c>
      <c r="D41" s="651">
        <v>198.1</v>
      </c>
      <c r="E41" s="651">
        <v>138.16999999999999</v>
      </c>
      <c r="F41" s="651">
        <v>100</v>
      </c>
      <c r="G41" s="651">
        <v>96.7</v>
      </c>
      <c r="H41" s="651">
        <v>9.02</v>
      </c>
      <c r="I41" s="651">
        <v>45.25</v>
      </c>
      <c r="J41" s="651">
        <v>92.58</v>
      </c>
      <c r="K41" s="646" t="s">
        <v>62</v>
      </c>
      <c r="L41" s="654">
        <v>155.81</v>
      </c>
      <c r="M41" s="654">
        <v>170.41</v>
      </c>
      <c r="N41" s="654">
        <v>163.96</v>
      </c>
      <c r="O41" s="654">
        <v>189.77</v>
      </c>
      <c r="P41" s="654">
        <v>133.08000000000001</v>
      </c>
      <c r="Q41" s="655">
        <v>6.07</v>
      </c>
      <c r="R41" s="650"/>
    </row>
    <row r="42" spans="1:20" s="651" customFormat="1" ht="20.100000000000001" customHeight="1" x14ac:dyDescent="0.25">
      <c r="A42" s="646" t="s">
        <v>63</v>
      </c>
      <c r="B42" s="651">
        <v>127.27</v>
      </c>
      <c r="C42" s="651">
        <v>109.9</v>
      </c>
      <c r="D42" s="651">
        <v>156.97999999999999</v>
      </c>
      <c r="E42" s="651">
        <v>102.5</v>
      </c>
      <c r="F42" s="651">
        <v>68.77</v>
      </c>
      <c r="G42" s="651">
        <v>89.43</v>
      </c>
      <c r="H42" s="651">
        <v>41.27</v>
      </c>
      <c r="I42" s="651">
        <v>43.37</v>
      </c>
      <c r="J42" s="651">
        <v>55.62</v>
      </c>
      <c r="K42" s="646" t="s">
        <v>63</v>
      </c>
      <c r="L42" s="654">
        <v>127.27</v>
      </c>
      <c r="M42" s="654">
        <v>149.32</v>
      </c>
      <c r="N42" s="654">
        <v>147.66</v>
      </c>
      <c r="O42" s="654">
        <v>160.01</v>
      </c>
      <c r="P42" s="654">
        <v>97.35</v>
      </c>
      <c r="Q42" s="655">
        <v>13.21</v>
      </c>
      <c r="R42" s="650"/>
    </row>
    <row r="43" spans="1:20" s="651" customFormat="1" ht="20.100000000000001" customHeight="1" x14ac:dyDescent="0.25">
      <c r="A43" s="646" t="s">
        <v>64</v>
      </c>
      <c r="B43" s="651">
        <v>123.27</v>
      </c>
      <c r="C43" s="651">
        <v>93.73</v>
      </c>
      <c r="D43" s="651">
        <v>108.16</v>
      </c>
      <c r="E43" s="651">
        <v>96.72</v>
      </c>
      <c r="F43" s="651">
        <v>49.46</v>
      </c>
      <c r="G43" s="651">
        <v>99.19</v>
      </c>
      <c r="H43" s="651">
        <v>55.35</v>
      </c>
      <c r="I43" s="651">
        <v>32.08</v>
      </c>
      <c r="J43" s="651">
        <v>40.450000000000003</v>
      </c>
      <c r="K43" s="646" t="s">
        <v>64</v>
      </c>
      <c r="L43" s="654">
        <v>123.27</v>
      </c>
      <c r="M43" s="654">
        <v>160.41999999999999</v>
      </c>
      <c r="N43" s="654">
        <v>168.49</v>
      </c>
      <c r="O43" s="654">
        <v>151.6</v>
      </c>
      <c r="P43" s="654">
        <v>101.33</v>
      </c>
      <c r="Q43" s="655">
        <v>24.64</v>
      </c>
      <c r="R43" s="650"/>
    </row>
    <row r="44" spans="1:20" s="651" customFormat="1" ht="20.100000000000001" customHeight="1" x14ac:dyDescent="0.25">
      <c r="A44" s="646" t="s">
        <v>65</v>
      </c>
      <c r="B44" s="651">
        <v>127.75</v>
      </c>
      <c r="C44" s="651">
        <v>95.42</v>
      </c>
      <c r="D44" s="651">
        <v>121.28</v>
      </c>
      <c r="E44" s="651">
        <v>97.1</v>
      </c>
      <c r="F44" s="651">
        <v>44.92</v>
      </c>
      <c r="G44" s="651">
        <v>82.19</v>
      </c>
      <c r="H44" s="651">
        <v>5.4</v>
      </c>
      <c r="I44" s="651">
        <v>35.450000000000003</v>
      </c>
      <c r="J44" s="651">
        <v>42.76</v>
      </c>
      <c r="K44" s="646" t="s">
        <v>65</v>
      </c>
      <c r="L44" s="654">
        <v>127.75</v>
      </c>
      <c r="M44" s="654">
        <v>168.99</v>
      </c>
      <c r="N44" s="654">
        <v>166.33</v>
      </c>
      <c r="O44" s="654">
        <v>183.22</v>
      </c>
      <c r="P44" s="654">
        <v>103.71</v>
      </c>
      <c r="Q44" s="655">
        <v>31.07</v>
      </c>
      <c r="R44" s="650"/>
    </row>
    <row r="45" spans="1:20" s="651" customFormat="1" ht="20.100000000000001" customHeight="1" x14ac:dyDescent="0.25">
      <c r="A45" s="646" t="s">
        <v>66</v>
      </c>
      <c r="B45" s="651">
        <v>131.74</v>
      </c>
      <c r="C45" s="651">
        <v>105.7</v>
      </c>
      <c r="D45" s="651">
        <v>133.65</v>
      </c>
      <c r="E45" s="651">
        <v>100</v>
      </c>
      <c r="F45" s="651">
        <v>34.08</v>
      </c>
      <c r="G45" s="651">
        <v>118.72</v>
      </c>
      <c r="H45" s="651">
        <v>77.739999999999995</v>
      </c>
      <c r="I45" s="651">
        <v>74.52</v>
      </c>
      <c r="J45" s="651">
        <v>73.37</v>
      </c>
      <c r="K45" s="646" t="s">
        <v>66</v>
      </c>
      <c r="L45" s="654">
        <v>131.74</v>
      </c>
      <c r="M45" s="654">
        <v>164.95</v>
      </c>
      <c r="N45" s="654">
        <v>154.68</v>
      </c>
      <c r="O45" s="654">
        <v>194.03</v>
      </c>
      <c r="P45" s="654">
        <v>105.67</v>
      </c>
      <c r="Q45" s="655">
        <v>58.57</v>
      </c>
      <c r="R45" s="650"/>
    </row>
    <row r="46" spans="1:20" s="651" customFormat="1" ht="20.100000000000001" customHeight="1" x14ac:dyDescent="0.25">
      <c r="A46" s="646" t="s">
        <v>67</v>
      </c>
      <c r="B46" s="651">
        <v>140.74</v>
      </c>
      <c r="C46" s="651">
        <v>112.15</v>
      </c>
      <c r="D46" s="651">
        <v>139.93</v>
      </c>
      <c r="E46" s="651">
        <v>115.49</v>
      </c>
      <c r="F46" s="651">
        <v>26.15</v>
      </c>
      <c r="G46" s="651">
        <v>67.010000000000005</v>
      </c>
      <c r="H46" s="651">
        <v>3.26</v>
      </c>
      <c r="I46" s="651">
        <v>15.84</v>
      </c>
      <c r="J46" s="651">
        <v>59.21</v>
      </c>
      <c r="K46" s="646" t="s">
        <v>67</v>
      </c>
      <c r="L46" s="654">
        <v>140.74</v>
      </c>
      <c r="M46" s="654">
        <v>177.18</v>
      </c>
      <c r="N46" s="654">
        <v>208.05</v>
      </c>
      <c r="O46" s="654">
        <v>24.22</v>
      </c>
      <c r="P46" s="656">
        <v>90</v>
      </c>
      <c r="Q46" s="655">
        <v>21.43</v>
      </c>
      <c r="R46" s="650"/>
    </row>
    <row r="47" spans="1:20" s="651" customFormat="1" ht="20.100000000000001" customHeight="1" x14ac:dyDescent="0.25">
      <c r="A47" s="646" t="s">
        <v>68</v>
      </c>
      <c r="B47" s="651">
        <v>147.69</v>
      </c>
      <c r="C47" s="651">
        <v>124.75</v>
      </c>
      <c r="D47" s="651">
        <v>160.58000000000001</v>
      </c>
      <c r="E47" s="651">
        <v>126.62</v>
      </c>
      <c r="F47" s="651">
        <v>23.08</v>
      </c>
      <c r="G47" s="651">
        <v>75.47</v>
      </c>
      <c r="H47" s="651">
        <v>12.93</v>
      </c>
      <c r="I47" s="651">
        <v>15.84</v>
      </c>
      <c r="J47" s="651">
        <v>60.26</v>
      </c>
      <c r="K47" s="646" t="s">
        <v>68</v>
      </c>
      <c r="L47" s="651">
        <v>147.69</v>
      </c>
      <c r="M47" s="651">
        <v>176.95</v>
      </c>
      <c r="N47" s="651">
        <v>182.62</v>
      </c>
      <c r="O47" s="651">
        <v>176.61</v>
      </c>
      <c r="P47" s="651">
        <v>85.21</v>
      </c>
      <c r="Q47" s="657">
        <v>50</v>
      </c>
      <c r="R47" s="650"/>
    </row>
    <row r="48" spans="1:20" s="651" customFormat="1" ht="20.100000000000001" customHeight="1" x14ac:dyDescent="0.25">
      <c r="A48" s="646" t="s">
        <v>69</v>
      </c>
      <c r="B48" s="651">
        <v>153.94</v>
      </c>
      <c r="C48" s="651">
        <v>145.76</v>
      </c>
      <c r="D48" s="651">
        <v>164.39</v>
      </c>
      <c r="E48" s="651">
        <v>156.94</v>
      </c>
      <c r="F48" s="651">
        <v>32.31</v>
      </c>
      <c r="G48" s="651">
        <v>76.17</v>
      </c>
      <c r="H48" s="651">
        <v>18.350000000000001</v>
      </c>
      <c r="I48" s="651">
        <v>13.47</v>
      </c>
      <c r="J48" s="651">
        <v>76.510000000000005</v>
      </c>
      <c r="K48" s="646" t="s">
        <v>69</v>
      </c>
      <c r="L48" s="651">
        <v>153.94</v>
      </c>
      <c r="M48" s="651">
        <v>164.39</v>
      </c>
      <c r="N48" s="651">
        <v>165.39</v>
      </c>
      <c r="O48" s="651">
        <v>166.32</v>
      </c>
      <c r="P48" s="651">
        <v>139.5</v>
      </c>
      <c r="Q48" s="657">
        <v>47.14</v>
      </c>
      <c r="R48" s="650"/>
    </row>
    <row r="49" spans="1:20" s="651" customFormat="1" ht="20.100000000000001" customHeight="1" x14ac:dyDescent="0.25">
      <c r="A49" s="646" t="s">
        <v>70</v>
      </c>
      <c r="B49" s="651">
        <v>168.85</v>
      </c>
      <c r="C49" s="651">
        <v>147.9</v>
      </c>
      <c r="D49" s="651">
        <v>169.61</v>
      </c>
      <c r="E49" s="651">
        <v>157.05000000000001</v>
      </c>
      <c r="F49" s="651">
        <v>33.69</v>
      </c>
      <c r="G49" s="651">
        <v>71.14</v>
      </c>
      <c r="H49" s="651">
        <v>78.39</v>
      </c>
      <c r="I49" s="651">
        <v>17.329999999999998</v>
      </c>
      <c r="J49" s="651">
        <v>59.95</v>
      </c>
      <c r="K49" s="646" t="s">
        <v>70</v>
      </c>
      <c r="L49" s="651">
        <v>168.85</v>
      </c>
      <c r="M49" s="651">
        <v>195.58</v>
      </c>
      <c r="N49" s="651">
        <v>174.91</v>
      </c>
      <c r="O49" s="651">
        <v>249.48</v>
      </c>
      <c r="P49" s="651">
        <v>104.73</v>
      </c>
      <c r="Q49" s="657">
        <v>113.93</v>
      </c>
      <c r="R49" s="650"/>
    </row>
    <row r="50" spans="1:20" s="651" customFormat="1" ht="20.100000000000001" customHeight="1" x14ac:dyDescent="0.25">
      <c r="A50" s="646" t="s">
        <v>71</v>
      </c>
      <c r="B50" s="651">
        <v>177.53</v>
      </c>
      <c r="C50" s="651">
        <v>165.74</v>
      </c>
      <c r="D50" s="651">
        <v>236.73</v>
      </c>
      <c r="E50" s="651">
        <v>162.97999999999999</v>
      </c>
      <c r="F50" s="651">
        <v>27.69</v>
      </c>
      <c r="G50" s="651">
        <v>56.98</v>
      </c>
      <c r="H50" s="651">
        <v>45.84</v>
      </c>
      <c r="I50" s="651">
        <v>17.13</v>
      </c>
      <c r="J50" s="651">
        <v>41.58</v>
      </c>
      <c r="K50" s="646" t="s">
        <v>71</v>
      </c>
      <c r="L50" s="651">
        <v>177.53</v>
      </c>
      <c r="M50" s="651">
        <v>192.56</v>
      </c>
      <c r="N50" s="651">
        <v>205.4</v>
      </c>
      <c r="O50" s="651">
        <v>176.61</v>
      </c>
      <c r="P50" s="658">
        <v>101</v>
      </c>
      <c r="Q50" s="657">
        <v>123.93</v>
      </c>
      <c r="R50" s="650"/>
    </row>
    <row r="51" spans="1:20" s="651" customFormat="1" ht="20.100000000000001" customHeight="1" x14ac:dyDescent="0.25">
      <c r="A51" s="646" t="s">
        <v>72</v>
      </c>
      <c r="B51" s="651">
        <v>204.05</v>
      </c>
      <c r="C51" s="651">
        <v>167.2</v>
      </c>
      <c r="D51" s="651">
        <v>226.47</v>
      </c>
      <c r="E51" s="651">
        <v>170.47</v>
      </c>
      <c r="F51" s="651">
        <v>32.92</v>
      </c>
      <c r="G51" s="651">
        <v>42.83</v>
      </c>
      <c r="H51" s="651">
        <v>45.42</v>
      </c>
      <c r="I51" s="651">
        <v>18.71</v>
      </c>
      <c r="J51" s="651">
        <v>38.869999999999997</v>
      </c>
      <c r="K51" s="646" t="s">
        <v>72</v>
      </c>
      <c r="L51" s="651">
        <v>204.05</v>
      </c>
      <c r="M51" s="651">
        <v>251.06</v>
      </c>
      <c r="N51" s="651">
        <v>294.54000000000002</v>
      </c>
      <c r="O51" s="651">
        <v>179.28</v>
      </c>
      <c r="P51" s="651">
        <v>179.28</v>
      </c>
      <c r="Q51" s="657">
        <v>137.13999999999999</v>
      </c>
      <c r="R51" s="650"/>
    </row>
    <row r="52" spans="1:20" s="651" customFormat="1" ht="20.100000000000001" customHeight="1" x14ac:dyDescent="0.25">
      <c r="A52" s="646" t="s">
        <v>73</v>
      </c>
      <c r="B52" s="651">
        <v>183.42</v>
      </c>
      <c r="C52" s="651">
        <v>155.32</v>
      </c>
      <c r="D52" s="651">
        <v>144.80000000000001</v>
      </c>
      <c r="E52" s="651">
        <v>197.4</v>
      </c>
      <c r="F52" s="651">
        <v>53.08</v>
      </c>
      <c r="G52" s="651">
        <v>17.62</v>
      </c>
      <c r="H52" s="651">
        <v>72.45</v>
      </c>
      <c r="I52" s="651">
        <v>15.64</v>
      </c>
      <c r="J52" s="651">
        <v>26.96</v>
      </c>
      <c r="K52" s="646" t="s">
        <v>73</v>
      </c>
      <c r="L52" s="651">
        <v>183.42</v>
      </c>
      <c r="M52" s="651">
        <v>219.26</v>
      </c>
      <c r="N52" s="651">
        <v>243.92</v>
      </c>
      <c r="O52" s="651">
        <v>182.74</v>
      </c>
      <c r="P52" s="651">
        <v>182.74</v>
      </c>
      <c r="Q52" s="657">
        <v>102.86</v>
      </c>
      <c r="R52" s="650"/>
    </row>
    <row r="53" spans="1:20" s="651" customFormat="1" ht="20.100000000000001" customHeight="1" x14ac:dyDescent="0.25">
      <c r="A53" s="646" t="s">
        <v>74</v>
      </c>
      <c r="B53" s="651">
        <v>158.91999999999999</v>
      </c>
      <c r="C53" s="651">
        <v>162.78</v>
      </c>
      <c r="D53" s="651">
        <v>210.89</v>
      </c>
      <c r="E53" s="651">
        <v>173.16</v>
      </c>
      <c r="F53" s="651">
        <v>41.85</v>
      </c>
      <c r="G53" s="651">
        <v>25.75</v>
      </c>
      <c r="H53" s="651">
        <v>17.03</v>
      </c>
      <c r="I53" s="651">
        <v>28.91</v>
      </c>
      <c r="J53" s="651">
        <v>24.8</v>
      </c>
      <c r="K53" s="646" t="s">
        <v>74</v>
      </c>
      <c r="L53" s="651">
        <v>158.91999999999999</v>
      </c>
      <c r="M53" s="651">
        <v>154</v>
      </c>
      <c r="N53" s="651">
        <v>162.54</v>
      </c>
      <c r="O53" s="651">
        <v>143.21</v>
      </c>
      <c r="P53" s="651">
        <v>143.21</v>
      </c>
      <c r="Q53" s="657">
        <v>83.57</v>
      </c>
      <c r="R53" s="650"/>
    </row>
    <row r="54" spans="1:20" s="651" customFormat="1" ht="20.100000000000001" customHeight="1" x14ac:dyDescent="0.25">
      <c r="A54" s="646" t="s">
        <v>75</v>
      </c>
      <c r="B54" s="651">
        <v>180.9</v>
      </c>
      <c r="C54" s="651">
        <v>148.25</v>
      </c>
      <c r="D54" s="651">
        <v>172.05</v>
      </c>
      <c r="E54" s="651">
        <v>165.67</v>
      </c>
      <c r="F54" s="651">
        <v>39.229999999999997</v>
      </c>
      <c r="G54" s="651">
        <v>20.74</v>
      </c>
      <c r="H54" s="651">
        <v>23.69</v>
      </c>
      <c r="I54" s="651">
        <v>35.54</v>
      </c>
      <c r="J54" s="651">
        <v>21.14</v>
      </c>
      <c r="K54" s="646" t="s">
        <v>75</v>
      </c>
      <c r="L54" s="651">
        <v>180.9</v>
      </c>
      <c r="M54" s="651">
        <v>222.55</v>
      </c>
      <c r="N54" s="651">
        <v>234.51</v>
      </c>
      <c r="O54" s="651">
        <v>211.94</v>
      </c>
      <c r="P54" s="651">
        <v>103.17</v>
      </c>
      <c r="Q54" s="657">
        <v>112.5</v>
      </c>
      <c r="R54" s="650"/>
    </row>
    <row r="55" spans="1:20" s="651" customFormat="1" ht="20.100000000000001" customHeight="1" x14ac:dyDescent="0.25">
      <c r="A55" s="646" t="s">
        <v>76</v>
      </c>
      <c r="B55" s="651">
        <v>204.34</v>
      </c>
      <c r="C55" s="651">
        <v>177.83</v>
      </c>
      <c r="D55" s="651">
        <v>244.22</v>
      </c>
      <c r="E55" s="651">
        <v>184.24</v>
      </c>
      <c r="F55" s="651">
        <v>40.72</v>
      </c>
      <c r="G55" s="651">
        <v>20.75</v>
      </c>
      <c r="H55" s="651">
        <v>23.68</v>
      </c>
      <c r="I55" s="651">
        <v>34.659999999999997</v>
      </c>
      <c r="J55" s="651">
        <v>20.46</v>
      </c>
      <c r="K55" s="646" t="s">
        <v>76</v>
      </c>
      <c r="L55" s="651">
        <v>204.34</v>
      </c>
      <c r="M55" s="651">
        <v>238.15</v>
      </c>
      <c r="N55" s="651">
        <v>242.989</v>
      </c>
      <c r="O55" s="651">
        <v>243.75</v>
      </c>
      <c r="P55" s="651">
        <v>107</v>
      </c>
      <c r="Q55" s="657">
        <v>120.82</v>
      </c>
      <c r="R55" s="650"/>
    </row>
    <row r="56" spans="1:20" s="651" customFormat="1" ht="20.100000000000001" customHeight="1" x14ac:dyDescent="0.25">
      <c r="A56" s="646" t="s">
        <v>77</v>
      </c>
      <c r="B56" s="659">
        <v>138.2382973671088</v>
      </c>
      <c r="C56" s="659">
        <v>137.37326803737119</v>
      </c>
      <c r="D56" s="659">
        <v>154.13033120278911</v>
      </c>
      <c r="E56" s="659">
        <v>133.51599767306575</v>
      </c>
      <c r="F56" s="659">
        <v>172.44827586206895</v>
      </c>
      <c r="G56" s="659">
        <v>26.512585812356981</v>
      </c>
      <c r="H56" s="659">
        <v>181.54330708661416</v>
      </c>
      <c r="I56" s="659">
        <v>209.4375</v>
      </c>
      <c r="J56" s="659">
        <v>31.33406113537119</v>
      </c>
      <c r="K56" s="646" t="s">
        <v>77</v>
      </c>
      <c r="L56" s="659">
        <v>138.2382973671088</v>
      </c>
      <c r="M56" s="659">
        <v>139.01401811432621</v>
      </c>
      <c r="N56" s="659">
        <v>134.84338337082013</v>
      </c>
      <c r="O56" s="659">
        <v>147.76522226372805</v>
      </c>
      <c r="P56" s="659">
        <v>125.58190709046455</v>
      </c>
      <c r="Q56" s="661">
        <v>270.5</v>
      </c>
      <c r="R56" s="650"/>
    </row>
    <row r="57" spans="1:20" s="651" customFormat="1" ht="20.100000000000001" customHeight="1" x14ac:dyDescent="0.25">
      <c r="A57" s="739" t="s">
        <v>206</v>
      </c>
      <c r="B57" s="739"/>
      <c r="C57" s="739"/>
      <c r="D57" s="739"/>
      <c r="E57" s="739"/>
      <c r="F57" s="739"/>
      <c r="G57" s="739"/>
      <c r="H57" s="739"/>
      <c r="I57" s="739"/>
      <c r="J57" s="739"/>
      <c r="K57" s="739" t="s">
        <v>206</v>
      </c>
      <c r="L57" s="739"/>
      <c r="M57" s="739"/>
      <c r="N57" s="739"/>
      <c r="O57" s="739"/>
      <c r="P57" s="739"/>
      <c r="Q57" s="739"/>
      <c r="R57" s="650"/>
    </row>
    <row r="58" spans="1:20" s="651" customFormat="1" ht="20.100000000000001" customHeight="1" x14ac:dyDescent="0.25">
      <c r="A58" s="646" t="s">
        <v>78</v>
      </c>
      <c r="B58" s="659">
        <v>139.95312801700516</v>
      </c>
      <c r="C58" s="659">
        <v>139.35126911119957</v>
      </c>
      <c r="D58" s="659">
        <v>149.49343404997094</v>
      </c>
      <c r="E58" s="659">
        <v>139.4194299011053</v>
      </c>
      <c r="F58" s="659">
        <v>178.06896551724139</v>
      </c>
      <c r="G58" s="659">
        <v>28.038901601830663</v>
      </c>
      <c r="H58" s="659">
        <v>182.66141732283467</v>
      </c>
      <c r="I58" s="659">
        <v>226.625</v>
      </c>
      <c r="J58" s="659">
        <v>31.414847161572055</v>
      </c>
      <c r="K58" s="646" t="s">
        <v>78</v>
      </c>
      <c r="L58" s="659">
        <v>139.95312801700516</v>
      </c>
      <c r="M58" s="659">
        <v>140.49284895371906</v>
      </c>
      <c r="N58" s="659">
        <v>131.18432590956377</v>
      </c>
      <c r="O58" s="659">
        <v>159.95392852695801</v>
      </c>
      <c r="P58" s="659">
        <v>128.81173594132031</v>
      </c>
      <c r="Q58" s="661">
        <v>229.42857142857144</v>
      </c>
      <c r="R58" s="650"/>
    </row>
    <row r="59" spans="1:20" s="651" customFormat="1" ht="20.100000000000001" customHeight="1" x14ac:dyDescent="0.25">
      <c r="A59" s="646" t="s">
        <v>79</v>
      </c>
      <c r="B59" s="659">
        <v>146.716653869661</v>
      </c>
      <c r="C59" s="659">
        <v>143.02613194893371</v>
      </c>
      <c r="D59" s="659">
        <v>154.65392213829168</v>
      </c>
      <c r="E59" s="659">
        <v>142.17546538685281</v>
      </c>
      <c r="F59" s="659">
        <v>161.13793103448276</v>
      </c>
      <c r="G59" s="659">
        <v>28.443935926773456</v>
      </c>
      <c r="H59" s="659">
        <v>183.03149606299212</v>
      </c>
      <c r="I59" s="659">
        <v>225.0625</v>
      </c>
      <c r="J59" s="659">
        <v>40.366812227074242</v>
      </c>
      <c r="K59" s="646" t="s">
        <v>79</v>
      </c>
      <c r="L59" s="659">
        <v>146.716653869661</v>
      </c>
      <c r="M59" s="659">
        <v>150.02615370227034</v>
      </c>
      <c r="N59" s="659">
        <v>135.76182966224206</v>
      </c>
      <c r="O59" s="659">
        <v>179.74006972979703</v>
      </c>
      <c r="P59" s="659">
        <v>130.44987775061125</v>
      </c>
      <c r="Q59" s="661">
        <v>345.21428571428572</v>
      </c>
      <c r="R59" s="650"/>
    </row>
    <row r="60" spans="1:20" s="651" customFormat="1" ht="20.100000000000001" customHeight="1" x14ac:dyDescent="0.25">
      <c r="A60" s="646" t="s">
        <v>80</v>
      </c>
      <c r="B60" s="659">
        <v>148.62024425722763</v>
      </c>
      <c r="C60" s="659">
        <v>140.86317193095263</v>
      </c>
      <c r="D60" s="659">
        <v>165.63184195235328</v>
      </c>
      <c r="E60" s="659">
        <v>132.32780686445608</v>
      </c>
      <c r="F60" s="659">
        <v>138.24137931034483</v>
      </c>
      <c r="G60" s="659">
        <v>25.350114416475972</v>
      </c>
      <c r="H60" s="659">
        <v>186.93700787401576</v>
      </c>
      <c r="I60" s="659">
        <v>225.99999999999997</v>
      </c>
      <c r="J60" s="659">
        <v>39.148471615720524</v>
      </c>
      <c r="K60" s="646" t="s">
        <v>80</v>
      </c>
      <c r="L60" s="659">
        <v>148.62024425722763</v>
      </c>
      <c r="M60" s="659">
        <v>155.576449942164</v>
      </c>
      <c r="N60" s="659">
        <v>142.5137790626454</v>
      </c>
      <c r="O60" s="659">
        <v>183.32424355621967</v>
      </c>
      <c r="P60" s="659">
        <v>123.96088019559903</v>
      </c>
      <c r="Q60" s="661">
        <v>317.71428571428572</v>
      </c>
      <c r="R60" s="650"/>
      <c r="T60" s="662"/>
    </row>
    <row r="61" spans="1:20" s="651" customFormat="1" ht="20.100000000000001" customHeight="1" x14ac:dyDescent="0.25">
      <c r="A61" s="652" t="s">
        <v>81</v>
      </c>
      <c r="B61" s="660">
        <v>128.90284111378702</v>
      </c>
      <c r="C61" s="660">
        <v>138.86734118360283</v>
      </c>
      <c r="D61" s="660">
        <v>149.70708890180126</v>
      </c>
      <c r="E61" s="660">
        <v>137.39543339150669</v>
      </c>
      <c r="F61" s="660">
        <v>131.37931034482759</v>
      </c>
      <c r="G61" s="660">
        <v>23.011441647597252</v>
      </c>
      <c r="H61" s="660">
        <v>358.24409448818898</v>
      </c>
      <c r="I61" s="660">
        <v>263.4375</v>
      </c>
      <c r="J61" s="660">
        <v>39.489082969432317</v>
      </c>
      <c r="K61" s="652" t="s">
        <v>81</v>
      </c>
      <c r="L61" s="660">
        <v>128.90284111378702</v>
      </c>
      <c r="M61" s="660">
        <v>119.96711006504907</v>
      </c>
      <c r="N61" s="660">
        <v>103.68591389728094</v>
      </c>
      <c r="O61" s="660">
        <v>153.27954177561944</v>
      </c>
      <c r="P61" s="660">
        <v>112.38141809290954</v>
      </c>
      <c r="Q61" s="663">
        <v>369</v>
      </c>
      <c r="R61" s="650"/>
    </row>
    <row r="62" spans="1:20" s="651" customFormat="1" ht="20.100000000000001" customHeight="1" x14ac:dyDescent="0.25">
      <c r="A62" s="652" t="s">
        <v>82</v>
      </c>
      <c r="B62" s="660">
        <v>118.03638223726584</v>
      </c>
      <c r="C62" s="660">
        <v>137.05123649898798</v>
      </c>
      <c r="D62" s="660">
        <v>140.38744915746659</v>
      </c>
      <c r="E62" s="660">
        <v>139.91074025596276</v>
      </c>
      <c r="F62" s="660">
        <v>124.58620689655173</v>
      </c>
      <c r="G62" s="660">
        <v>22.59954233409611</v>
      </c>
      <c r="H62" s="660">
        <v>339.82677165354329</v>
      </c>
      <c r="I62" s="660">
        <v>249.3125</v>
      </c>
      <c r="J62" s="660">
        <v>41.231441048034938</v>
      </c>
      <c r="K62" s="652" t="s">
        <v>82</v>
      </c>
      <c r="L62" s="660">
        <v>118.03638223726584</v>
      </c>
      <c r="M62" s="660">
        <v>100.98468647498777</v>
      </c>
      <c r="N62" s="660">
        <v>70.309101208459211</v>
      </c>
      <c r="O62" s="660">
        <v>163.07818809256986</v>
      </c>
      <c r="P62" s="660">
        <v>117.44987775061124</v>
      </c>
      <c r="Q62" s="663">
        <v>419.71428571428578</v>
      </c>
      <c r="R62" s="650"/>
    </row>
    <row r="63" spans="1:20" s="310" customFormat="1" ht="18" customHeight="1" x14ac:dyDescent="0.3">
      <c r="A63" s="311"/>
      <c r="B63" s="312"/>
      <c r="C63" s="312"/>
      <c r="D63" s="312"/>
      <c r="E63" s="312"/>
      <c r="F63" s="312"/>
      <c r="G63" s="312"/>
      <c r="H63" s="312"/>
      <c r="I63" s="312"/>
      <c r="J63" s="312"/>
      <c r="K63" s="311"/>
      <c r="L63" s="312"/>
      <c r="M63" s="312"/>
      <c r="N63" s="312"/>
      <c r="O63" s="312"/>
      <c r="P63" s="312"/>
      <c r="Q63" s="313"/>
      <c r="R63" s="309"/>
    </row>
    <row r="64" spans="1:20" s="319" customFormat="1" ht="20.100000000000001" customHeight="1" x14ac:dyDescent="0.25">
      <c r="A64" s="314" t="s">
        <v>207</v>
      </c>
      <c r="B64" s="315"/>
      <c r="C64" s="315"/>
      <c r="D64" s="315"/>
      <c r="E64" s="315"/>
      <c r="F64" s="315"/>
      <c r="G64" s="315"/>
      <c r="H64" s="315"/>
      <c r="I64" s="315"/>
      <c r="J64" s="316" t="s">
        <v>99</v>
      </c>
      <c r="K64" s="314" t="s">
        <v>207</v>
      </c>
      <c r="L64" s="315"/>
      <c r="M64" s="315"/>
      <c r="N64" s="315"/>
      <c r="O64" s="315"/>
      <c r="P64" s="315"/>
      <c r="Q64" s="317" t="s">
        <v>208</v>
      </c>
      <c r="R64" s="318"/>
    </row>
    <row r="65" spans="1:18" s="319" customFormat="1" ht="20.100000000000001" customHeight="1" x14ac:dyDescent="0.25">
      <c r="A65" s="314"/>
      <c r="B65" s="315"/>
      <c r="C65" s="315"/>
      <c r="D65" s="315"/>
      <c r="E65" s="315"/>
      <c r="F65" s="315"/>
      <c r="G65" s="315"/>
      <c r="H65" s="315"/>
      <c r="I65" s="315"/>
      <c r="J65" s="316"/>
      <c r="K65" s="314"/>
      <c r="L65" s="315"/>
      <c r="M65" s="315"/>
      <c r="N65" s="315"/>
      <c r="O65" s="315"/>
      <c r="P65" s="315"/>
      <c r="Q65" s="317"/>
      <c r="R65" s="318"/>
    </row>
    <row r="66" spans="1:18" s="319" customFormat="1" ht="20.100000000000001" customHeight="1" x14ac:dyDescent="0.25">
      <c r="A66" s="314"/>
      <c r="B66" s="315"/>
      <c r="C66" s="315"/>
      <c r="D66" s="315"/>
      <c r="E66" s="315"/>
      <c r="F66" s="315"/>
      <c r="G66" s="315"/>
      <c r="H66" s="315"/>
      <c r="I66" s="315"/>
      <c r="J66" s="316"/>
      <c r="K66" s="314"/>
      <c r="L66" s="315"/>
      <c r="M66" s="315"/>
      <c r="N66" s="315"/>
      <c r="O66" s="315"/>
      <c r="P66" s="315"/>
      <c r="Q66" s="317"/>
      <c r="R66" s="318"/>
    </row>
    <row r="67" spans="1:18" s="319" customFormat="1" ht="20.100000000000001" customHeight="1" x14ac:dyDescent="0.25">
      <c r="A67" s="314"/>
      <c r="B67" s="315"/>
      <c r="C67" s="315"/>
      <c r="D67" s="315"/>
      <c r="E67" s="315"/>
      <c r="F67" s="315"/>
      <c r="G67" s="315"/>
      <c r="H67" s="315"/>
      <c r="I67" s="315"/>
      <c r="J67" s="316"/>
      <c r="K67" s="314"/>
      <c r="L67" s="315"/>
      <c r="M67" s="315"/>
      <c r="N67" s="315"/>
      <c r="O67" s="315"/>
      <c r="P67" s="315"/>
      <c r="Q67" s="317"/>
      <c r="R67" s="318"/>
    </row>
    <row r="68" spans="1:18" s="319" customFormat="1" ht="20.100000000000001" customHeight="1" x14ac:dyDescent="0.25">
      <c r="A68" s="314"/>
      <c r="B68" s="315"/>
      <c r="C68" s="315"/>
      <c r="D68" s="315"/>
      <c r="E68" s="315"/>
      <c r="F68" s="315"/>
      <c r="G68" s="315"/>
      <c r="H68" s="315"/>
      <c r="I68" s="315"/>
      <c r="J68" s="316"/>
      <c r="K68" s="314"/>
      <c r="L68" s="315"/>
      <c r="M68" s="315"/>
      <c r="N68" s="315"/>
      <c r="O68" s="315"/>
      <c r="P68" s="315"/>
      <c r="Q68" s="317"/>
      <c r="R68" s="318"/>
    </row>
    <row r="69" spans="1:18" ht="20.100000000000001" customHeight="1" x14ac:dyDescent="0.3">
      <c r="A69" s="740">
        <v>38</v>
      </c>
      <c r="B69" s="740"/>
      <c r="C69" s="740"/>
      <c r="D69" s="740"/>
      <c r="E69" s="740"/>
      <c r="F69" s="740"/>
      <c r="G69" s="740"/>
      <c r="H69" s="740"/>
      <c r="I69" s="740"/>
      <c r="J69" s="740"/>
      <c r="K69" s="740">
        <v>39</v>
      </c>
      <c r="L69" s="740"/>
      <c r="M69" s="740"/>
      <c r="N69" s="740"/>
      <c r="O69" s="740"/>
      <c r="P69" s="740"/>
      <c r="Q69" s="740"/>
    </row>
    <row r="8169" spans="1:11" x14ac:dyDescent="0.2">
      <c r="A8169" s="320"/>
      <c r="K8169" s="320"/>
    </row>
    <row r="8170" spans="1:11" x14ac:dyDescent="0.2">
      <c r="A8170" s="320"/>
      <c r="K8170" s="320"/>
    </row>
    <row r="8171" spans="1:11" x14ac:dyDescent="0.2">
      <c r="A8171" s="320"/>
      <c r="K8171" s="320"/>
    </row>
    <row r="8172" spans="1:11" x14ac:dyDescent="0.2">
      <c r="A8172" s="320"/>
      <c r="K8172" s="320"/>
    </row>
  </sheetData>
  <mergeCells count="12">
    <mergeCell ref="A26:J26"/>
    <mergeCell ref="K26:Q26"/>
    <mergeCell ref="A57:J57"/>
    <mergeCell ref="K57:Q57"/>
    <mergeCell ref="A69:J69"/>
    <mergeCell ref="K69:Q69"/>
    <mergeCell ref="A3:J3"/>
    <mergeCell ref="K3:Q3"/>
    <mergeCell ref="A4:J4"/>
    <mergeCell ref="K4:Q4"/>
    <mergeCell ref="A15:J15"/>
    <mergeCell ref="K15:Q15"/>
  </mergeCells>
  <printOptions horizontalCentered="1" gridLinesSet="0"/>
  <pageMargins left="0.19685039370078741" right="0.19685039370078741" top="0.19685039370078741" bottom="0" header="0" footer="0"/>
  <pageSetup paperSize="9" scale="60" fitToWidth="2" fitToHeight="2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N69"/>
  <sheetViews>
    <sheetView showGridLines="0" view="pageBreakPreview" zoomScale="60" workbookViewId="0">
      <selection activeCell="I11" sqref="I11:N60"/>
    </sheetView>
  </sheetViews>
  <sheetFormatPr defaultColWidth="11" defaultRowHeight="12.75" x14ac:dyDescent="0.2"/>
  <cols>
    <col min="1" max="1" width="35.7109375" style="321" customWidth="1"/>
    <col min="2" max="7" width="21.28515625" style="325" customWidth="1"/>
    <col min="8" max="8" width="35.7109375" style="321" customWidth="1"/>
    <col min="9" max="14" width="21.28515625" style="325" customWidth="1"/>
    <col min="15" max="16384" width="11" style="325"/>
  </cols>
  <sheetData>
    <row r="1" spans="1:14" ht="20.100000000000001" customHeight="1" x14ac:dyDescent="0.3">
      <c r="B1" s="322"/>
      <c r="C1" s="322"/>
      <c r="D1" s="322"/>
      <c r="E1" s="322"/>
      <c r="F1" s="322"/>
      <c r="G1" s="323"/>
      <c r="H1" s="324"/>
      <c r="I1" s="322"/>
      <c r="J1" s="322"/>
      <c r="K1" s="322"/>
      <c r="L1" s="322"/>
      <c r="M1" s="322"/>
    </row>
    <row r="2" spans="1:14" ht="20.100000000000001" customHeight="1" x14ac:dyDescent="0.25">
      <c r="A2" s="326"/>
      <c r="B2" s="327"/>
      <c r="C2" s="327"/>
      <c r="H2" s="326"/>
    </row>
    <row r="3" spans="1:14" ht="24.95" customHeight="1" x14ac:dyDescent="0.4">
      <c r="A3" s="745" t="s">
        <v>209</v>
      </c>
      <c r="B3" s="745"/>
      <c r="C3" s="745"/>
      <c r="D3" s="745"/>
      <c r="E3" s="745"/>
      <c r="F3" s="745"/>
      <c r="G3" s="745"/>
      <c r="H3" s="745" t="s">
        <v>209</v>
      </c>
      <c r="I3" s="745"/>
      <c r="J3" s="745"/>
      <c r="K3" s="745"/>
      <c r="L3" s="745"/>
      <c r="M3" s="745"/>
      <c r="N3" s="745"/>
    </row>
    <row r="4" spans="1:14" ht="24.95" customHeight="1" x14ac:dyDescent="0.4">
      <c r="A4" s="745" t="s">
        <v>122</v>
      </c>
      <c r="B4" s="745"/>
      <c r="C4" s="745"/>
      <c r="D4" s="745"/>
      <c r="E4" s="745"/>
      <c r="F4" s="745"/>
      <c r="G4" s="745"/>
      <c r="H4" s="745" t="s">
        <v>122</v>
      </c>
      <c r="I4" s="745"/>
      <c r="J4" s="745"/>
      <c r="K4" s="745"/>
      <c r="L4" s="745"/>
      <c r="M4" s="745"/>
      <c r="N4" s="745"/>
    </row>
    <row r="5" spans="1:14" ht="20.100000000000001" customHeight="1" x14ac:dyDescent="0.25">
      <c r="A5" s="326"/>
      <c r="B5" s="326"/>
      <c r="C5" s="326"/>
      <c r="D5" s="326"/>
      <c r="E5" s="326"/>
      <c r="F5" s="326"/>
      <c r="G5" s="328" t="s">
        <v>210</v>
      </c>
      <c r="H5" s="326"/>
      <c r="I5" s="327"/>
      <c r="J5" s="327"/>
      <c r="K5" s="327"/>
      <c r="L5" s="327"/>
      <c r="M5" s="329"/>
      <c r="N5" s="328" t="s">
        <v>210</v>
      </c>
    </row>
    <row r="6" spans="1:14" ht="20.100000000000001" customHeight="1" x14ac:dyDescent="0.25">
      <c r="A6" s="330"/>
      <c r="B6" s="331"/>
      <c r="C6" s="331"/>
      <c r="D6" s="331"/>
      <c r="E6" s="331"/>
      <c r="F6" s="331"/>
      <c r="G6" s="332" t="s">
        <v>211</v>
      </c>
      <c r="H6" s="330"/>
      <c r="I6" s="331"/>
      <c r="J6" s="331"/>
      <c r="K6" s="331"/>
      <c r="L6" s="331"/>
      <c r="M6" s="333"/>
      <c r="N6" s="332" t="s">
        <v>211</v>
      </c>
    </row>
    <row r="7" spans="1:14" ht="19.5" customHeight="1" x14ac:dyDescent="0.25">
      <c r="A7" s="334"/>
      <c r="B7" s="335"/>
      <c r="C7" s="335"/>
      <c r="D7" s="335"/>
      <c r="E7" s="335"/>
      <c r="F7" s="335"/>
      <c r="G7" s="336" t="s">
        <v>212</v>
      </c>
      <c r="H7" s="334"/>
      <c r="I7" s="335"/>
      <c r="J7" s="335"/>
      <c r="K7" s="335"/>
      <c r="L7" s="335"/>
      <c r="M7" s="337"/>
      <c r="N7" s="336" t="s">
        <v>212</v>
      </c>
    </row>
    <row r="8" spans="1:14" s="338" customFormat="1" ht="30" customHeight="1" x14ac:dyDescent="0.25">
      <c r="A8" s="746" t="s">
        <v>130</v>
      </c>
      <c r="B8" s="748" t="s">
        <v>192</v>
      </c>
      <c r="C8" s="749"/>
      <c r="D8" s="748" t="s">
        <v>191</v>
      </c>
      <c r="E8" s="749"/>
      <c r="F8" s="748" t="s">
        <v>163</v>
      </c>
      <c r="G8" s="750"/>
      <c r="H8" s="746" t="s">
        <v>130</v>
      </c>
      <c r="I8" s="741" t="s">
        <v>213</v>
      </c>
      <c r="J8" s="742"/>
      <c r="K8" s="741" t="s">
        <v>194</v>
      </c>
      <c r="L8" s="742"/>
      <c r="M8" s="741" t="s">
        <v>195</v>
      </c>
      <c r="N8" s="743"/>
    </row>
    <row r="9" spans="1:14" s="339" customFormat="1" ht="30" customHeight="1" x14ac:dyDescent="0.25">
      <c r="A9" s="747"/>
      <c r="B9" s="842" t="s">
        <v>131</v>
      </c>
      <c r="C9" s="677" t="s">
        <v>214</v>
      </c>
      <c r="D9" s="842" t="s">
        <v>131</v>
      </c>
      <c r="E9" s="677" t="s">
        <v>214</v>
      </c>
      <c r="F9" s="842" t="s">
        <v>131</v>
      </c>
      <c r="G9" s="843" t="s">
        <v>214</v>
      </c>
      <c r="H9" s="747"/>
      <c r="I9" s="842" t="s">
        <v>131</v>
      </c>
      <c r="J9" s="677" t="s">
        <v>214</v>
      </c>
      <c r="K9" s="842" t="s">
        <v>131</v>
      </c>
      <c r="L9" s="677" t="s">
        <v>214</v>
      </c>
      <c r="M9" s="842" t="s">
        <v>131</v>
      </c>
      <c r="N9" s="844" t="s">
        <v>214</v>
      </c>
    </row>
    <row r="10" spans="1:14" ht="15" customHeight="1" x14ac:dyDescent="0.25">
      <c r="A10" s="340"/>
      <c r="B10" s="327"/>
      <c r="C10" s="327"/>
      <c r="D10" s="327"/>
      <c r="E10" s="327"/>
      <c r="F10" s="327"/>
      <c r="G10" s="327"/>
      <c r="H10" s="340"/>
      <c r="I10" s="327"/>
      <c r="J10" s="327"/>
      <c r="K10" s="327"/>
      <c r="L10" s="327"/>
      <c r="M10" s="327"/>
      <c r="N10" s="327"/>
    </row>
    <row r="11" spans="1:14" s="341" customFormat="1" ht="21.95" customHeight="1" x14ac:dyDescent="0.35">
      <c r="A11" s="191" t="s">
        <v>33</v>
      </c>
      <c r="B11" s="845">
        <v>837.3</v>
      </c>
      <c r="C11" s="845">
        <v>1120.7</v>
      </c>
      <c r="D11" s="845">
        <v>671.4</v>
      </c>
      <c r="E11" s="845">
        <v>1122.7</v>
      </c>
      <c r="F11" s="845">
        <v>422.9</v>
      </c>
      <c r="G11" s="845">
        <v>819.2</v>
      </c>
      <c r="H11" s="191" t="s">
        <v>33</v>
      </c>
      <c r="I11" s="845">
        <v>79.3</v>
      </c>
      <c r="J11" s="845">
        <v>3239.2</v>
      </c>
      <c r="K11" s="845">
        <v>195.9</v>
      </c>
      <c r="L11" s="845">
        <v>131.1</v>
      </c>
      <c r="M11" s="845">
        <v>271.10000000000002</v>
      </c>
      <c r="N11" s="845">
        <v>120.9</v>
      </c>
    </row>
    <row r="12" spans="1:14" s="341" customFormat="1" ht="21.95" customHeight="1" x14ac:dyDescent="0.35">
      <c r="A12" s="191" t="s">
        <v>34</v>
      </c>
      <c r="B12" s="845">
        <v>779.9</v>
      </c>
      <c r="C12" s="845">
        <v>1081.0999999999999</v>
      </c>
      <c r="D12" s="845">
        <v>672.5</v>
      </c>
      <c r="E12" s="845">
        <v>1168.0999999999999</v>
      </c>
      <c r="F12" s="845">
        <v>459.1</v>
      </c>
      <c r="G12" s="845">
        <v>1000.2</v>
      </c>
      <c r="H12" s="191" t="s">
        <v>34</v>
      </c>
      <c r="I12" s="845">
        <v>75.5</v>
      </c>
      <c r="J12" s="845">
        <v>2784.8</v>
      </c>
      <c r="K12" s="845">
        <v>162.19999999999999</v>
      </c>
      <c r="L12" s="845">
        <v>112.9</v>
      </c>
      <c r="M12" s="845">
        <v>258.2</v>
      </c>
      <c r="N12" s="845">
        <v>111.8</v>
      </c>
    </row>
    <row r="13" spans="1:14" s="341" customFormat="1" ht="21.95" customHeight="1" x14ac:dyDescent="0.35">
      <c r="A13" s="191" t="s">
        <v>35</v>
      </c>
      <c r="B13" s="845">
        <v>770.7</v>
      </c>
      <c r="C13" s="845">
        <v>1095.8</v>
      </c>
      <c r="D13" s="845">
        <v>702.1</v>
      </c>
      <c r="E13" s="845">
        <v>1221.9000000000001</v>
      </c>
      <c r="F13" s="845">
        <v>428.8</v>
      </c>
      <c r="G13" s="845">
        <v>1117.7</v>
      </c>
      <c r="H13" s="191" t="s">
        <v>35</v>
      </c>
      <c r="I13" s="845">
        <v>79</v>
      </c>
      <c r="J13" s="845">
        <v>2915.1</v>
      </c>
      <c r="K13" s="845">
        <v>161.1</v>
      </c>
      <c r="L13" s="845">
        <v>109.5</v>
      </c>
      <c r="M13" s="845">
        <v>135.9</v>
      </c>
      <c r="N13" s="845">
        <v>64</v>
      </c>
    </row>
    <row r="14" spans="1:14" s="341" customFormat="1" ht="21.95" customHeight="1" x14ac:dyDescent="0.35">
      <c r="A14" s="191" t="s">
        <v>36</v>
      </c>
      <c r="B14" s="845">
        <v>840.4</v>
      </c>
      <c r="C14" s="845">
        <v>1246</v>
      </c>
      <c r="D14" s="845">
        <v>706.1</v>
      </c>
      <c r="E14" s="845">
        <v>1235</v>
      </c>
      <c r="F14" s="845">
        <v>472.5</v>
      </c>
      <c r="G14" s="845">
        <v>1175</v>
      </c>
      <c r="H14" s="191" t="s">
        <v>36</v>
      </c>
      <c r="I14" s="845">
        <v>101.7</v>
      </c>
      <c r="J14" s="845">
        <v>3795</v>
      </c>
      <c r="K14" s="845">
        <v>164.7</v>
      </c>
      <c r="L14" s="845">
        <v>109.9</v>
      </c>
      <c r="M14" s="845">
        <v>213.1</v>
      </c>
      <c r="N14" s="845">
        <v>97.4</v>
      </c>
    </row>
    <row r="15" spans="1:14" s="341" customFormat="1" ht="21.95" customHeight="1" x14ac:dyDescent="0.35">
      <c r="A15" s="191" t="s">
        <v>37</v>
      </c>
      <c r="B15" s="845">
        <v>755.5</v>
      </c>
      <c r="C15" s="845">
        <v>1143.5999999999999</v>
      </c>
      <c r="D15" s="845">
        <v>687.4</v>
      </c>
      <c r="E15" s="845">
        <v>1049</v>
      </c>
      <c r="F15" s="845">
        <v>481.2</v>
      </c>
      <c r="G15" s="845">
        <v>1087.0999999999999</v>
      </c>
      <c r="H15" s="191" t="s">
        <v>37</v>
      </c>
      <c r="I15" s="845">
        <v>104.8</v>
      </c>
      <c r="J15" s="845">
        <v>2767.2</v>
      </c>
      <c r="K15" s="845">
        <v>139.1</v>
      </c>
      <c r="L15" s="845">
        <v>94.4</v>
      </c>
      <c r="M15" s="845">
        <v>65.599999999999994</v>
      </c>
      <c r="N15" s="845">
        <v>35.200000000000003</v>
      </c>
    </row>
    <row r="16" spans="1:14" s="341" customFormat="1" ht="21.95" customHeight="1" x14ac:dyDescent="0.35">
      <c r="A16" s="191" t="s">
        <v>38</v>
      </c>
      <c r="B16" s="845">
        <v>797.4</v>
      </c>
      <c r="C16" s="845">
        <v>1320.9</v>
      </c>
      <c r="D16" s="845">
        <v>731.1</v>
      </c>
      <c r="E16" s="845">
        <v>1286.0999999999999</v>
      </c>
      <c r="F16" s="845">
        <v>464.8</v>
      </c>
      <c r="G16" s="845">
        <v>949.4</v>
      </c>
      <c r="H16" s="191" t="s">
        <v>38</v>
      </c>
      <c r="I16" s="845">
        <v>105.6</v>
      </c>
      <c r="J16" s="845">
        <v>3586.4</v>
      </c>
      <c r="K16" s="845">
        <v>155.80000000000001</v>
      </c>
      <c r="L16" s="845">
        <v>106.2</v>
      </c>
      <c r="M16" s="845">
        <v>164.5</v>
      </c>
      <c r="N16" s="845">
        <v>74.3</v>
      </c>
    </row>
    <row r="17" spans="1:14" s="341" customFormat="1" ht="21.95" customHeight="1" x14ac:dyDescent="0.35">
      <c r="A17" s="191" t="s">
        <v>39</v>
      </c>
      <c r="B17" s="845">
        <v>927.2</v>
      </c>
      <c r="C17" s="845">
        <v>1478.6</v>
      </c>
      <c r="D17" s="845">
        <v>747.5</v>
      </c>
      <c r="E17" s="845">
        <v>1292</v>
      </c>
      <c r="F17" s="845">
        <v>531.29999999999995</v>
      </c>
      <c r="G17" s="845">
        <v>885.5</v>
      </c>
      <c r="H17" s="191" t="s">
        <v>39</v>
      </c>
      <c r="I17" s="845">
        <v>118.8</v>
      </c>
      <c r="J17" s="845">
        <v>4037</v>
      </c>
      <c r="K17" s="845">
        <v>153.6</v>
      </c>
      <c r="L17" s="845">
        <v>103.6</v>
      </c>
      <c r="M17" s="845">
        <v>231.4</v>
      </c>
      <c r="N17" s="845">
        <v>100</v>
      </c>
    </row>
    <row r="18" spans="1:14" s="341" customFormat="1" ht="21.95" customHeight="1" x14ac:dyDescent="0.35">
      <c r="A18" s="191" t="s">
        <v>40</v>
      </c>
      <c r="B18" s="845">
        <v>906.2</v>
      </c>
      <c r="C18" s="845">
        <v>1427</v>
      </c>
      <c r="D18" s="845">
        <v>747.6</v>
      </c>
      <c r="E18" s="845">
        <v>1315.3</v>
      </c>
      <c r="F18" s="845">
        <v>536.29999999999995</v>
      </c>
      <c r="G18" s="845">
        <v>1280.0999999999999</v>
      </c>
      <c r="H18" s="191" t="s">
        <v>40</v>
      </c>
      <c r="I18" s="845">
        <v>120.3</v>
      </c>
      <c r="J18" s="845">
        <v>4260.3999999999996</v>
      </c>
      <c r="K18" s="845">
        <v>134.30000000000001</v>
      </c>
      <c r="L18" s="845">
        <v>92</v>
      </c>
      <c r="M18" s="845">
        <v>253.4</v>
      </c>
      <c r="N18" s="845">
        <v>109.7</v>
      </c>
    </row>
    <row r="19" spans="1:14" s="341" customFormat="1" ht="21.95" customHeight="1" x14ac:dyDescent="0.35">
      <c r="A19" s="191" t="s">
        <v>41</v>
      </c>
      <c r="B19" s="845">
        <v>1008.6</v>
      </c>
      <c r="C19" s="845">
        <v>1680.1</v>
      </c>
      <c r="D19" s="845">
        <v>734.7</v>
      </c>
      <c r="E19" s="845">
        <v>1340.9</v>
      </c>
      <c r="F19" s="845">
        <v>500.8</v>
      </c>
      <c r="G19" s="845">
        <v>801.6</v>
      </c>
      <c r="H19" s="191" t="s">
        <v>41</v>
      </c>
      <c r="I19" s="845">
        <v>120.8</v>
      </c>
      <c r="J19" s="845">
        <v>4373.8</v>
      </c>
      <c r="K19" s="845">
        <v>123.8</v>
      </c>
      <c r="L19" s="845">
        <v>81.3</v>
      </c>
      <c r="M19" s="845">
        <v>273.60000000000002</v>
      </c>
      <c r="N19" s="845">
        <v>118</v>
      </c>
    </row>
    <row r="20" spans="1:14" s="341" customFormat="1" ht="21.95" customHeight="1" x14ac:dyDescent="0.35">
      <c r="A20" s="191" t="s">
        <v>42</v>
      </c>
      <c r="B20" s="845">
        <v>1026.5</v>
      </c>
      <c r="C20" s="845">
        <v>1098.5999999999999</v>
      </c>
      <c r="D20" s="845">
        <v>745.6</v>
      </c>
      <c r="E20" s="845">
        <v>1499.1</v>
      </c>
      <c r="F20" s="845">
        <v>597.5</v>
      </c>
      <c r="G20" s="845">
        <v>1384.6</v>
      </c>
      <c r="H20" s="191" t="s">
        <v>42</v>
      </c>
      <c r="I20" s="845">
        <v>129.9</v>
      </c>
      <c r="J20" s="845">
        <v>4664.3999999999996</v>
      </c>
      <c r="K20" s="845">
        <v>127.8</v>
      </c>
      <c r="L20" s="845">
        <v>83</v>
      </c>
      <c r="M20" s="845">
        <v>209.9</v>
      </c>
      <c r="N20" s="845">
        <v>92.2</v>
      </c>
    </row>
    <row r="21" spans="1:14" s="341" customFormat="1" ht="21.95" customHeight="1" x14ac:dyDescent="0.35">
      <c r="A21" s="191" t="s">
        <v>43</v>
      </c>
      <c r="B21" s="845">
        <v>1029.0999999999999</v>
      </c>
      <c r="C21" s="845">
        <v>1945.9</v>
      </c>
      <c r="D21" s="845">
        <v>763.8</v>
      </c>
      <c r="E21" s="845">
        <v>1549</v>
      </c>
      <c r="F21" s="845">
        <v>599</v>
      </c>
      <c r="G21" s="845">
        <v>1407.8</v>
      </c>
      <c r="H21" s="191" t="s">
        <v>43</v>
      </c>
      <c r="I21" s="845">
        <v>136</v>
      </c>
      <c r="J21" s="845">
        <v>5007.3999999999996</v>
      </c>
      <c r="K21" s="845">
        <v>102.2</v>
      </c>
      <c r="L21" s="845">
        <v>65.5</v>
      </c>
      <c r="M21" s="845">
        <v>62.2</v>
      </c>
      <c r="N21" s="845">
        <v>33</v>
      </c>
    </row>
    <row r="22" spans="1:14" s="341" customFormat="1" ht="21.95" customHeight="1" x14ac:dyDescent="0.35">
      <c r="A22" s="191" t="s">
        <v>44</v>
      </c>
      <c r="B22" s="845">
        <v>1026.4000000000001</v>
      </c>
      <c r="C22" s="845">
        <v>2061.6999999999998</v>
      </c>
      <c r="D22" s="845">
        <v>727.6</v>
      </c>
      <c r="E22" s="845">
        <v>1584.2</v>
      </c>
      <c r="F22" s="845">
        <v>637.9</v>
      </c>
      <c r="G22" s="845">
        <v>1551.1</v>
      </c>
      <c r="H22" s="191" t="s">
        <v>44</v>
      </c>
      <c r="I22" s="845">
        <v>174</v>
      </c>
      <c r="J22" s="845">
        <v>7462.7</v>
      </c>
      <c r="K22" s="845">
        <v>105.2</v>
      </c>
      <c r="L22" s="845">
        <v>67.099999999999994</v>
      </c>
      <c r="M22" s="845">
        <v>231.4</v>
      </c>
      <c r="N22" s="845">
        <v>98</v>
      </c>
    </row>
    <row r="23" spans="1:14" s="341" customFormat="1" ht="21.95" customHeight="1" x14ac:dyDescent="0.35">
      <c r="A23" s="191" t="s">
        <v>45</v>
      </c>
      <c r="B23" s="845">
        <v>1008.7</v>
      </c>
      <c r="C23" s="845">
        <v>2066.6999999999998</v>
      </c>
      <c r="D23" s="845">
        <v>718.6</v>
      </c>
      <c r="E23" s="845">
        <v>1560.1</v>
      </c>
      <c r="F23" s="845">
        <v>647</v>
      </c>
      <c r="G23" s="845">
        <v>1585.5</v>
      </c>
      <c r="H23" s="191" t="s">
        <v>45</v>
      </c>
      <c r="I23" s="845">
        <v>180.6</v>
      </c>
      <c r="J23" s="845">
        <v>7545.7</v>
      </c>
      <c r="K23" s="845">
        <v>102.1</v>
      </c>
      <c r="L23" s="845">
        <v>64.599999999999994</v>
      </c>
      <c r="M23" s="845">
        <v>126.7</v>
      </c>
      <c r="N23" s="845">
        <v>52.8</v>
      </c>
    </row>
    <row r="24" spans="1:14" s="341" customFormat="1" ht="21.95" customHeight="1" x14ac:dyDescent="0.35">
      <c r="A24" s="191" t="s">
        <v>46</v>
      </c>
      <c r="B24" s="845">
        <v>1010.7</v>
      </c>
      <c r="C24" s="845">
        <v>1945.8</v>
      </c>
      <c r="D24" s="845">
        <v>722</v>
      </c>
      <c r="E24" s="845">
        <v>1478.8</v>
      </c>
      <c r="F24" s="845">
        <v>655.5</v>
      </c>
      <c r="G24" s="845">
        <v>1210.7</v>
      </c>
      <c r="H24" s="191" t="s">
        <v>46</v>
      </c>
      <c r="I24" s="845">
        <v>177.3</v>
      </c>
      <c r="J24" s="845">
        <v>7357.1</v>
      </c>
      <c r="K24" s="845">
        <v>90.5</v>
      </c>
      <c r="L24" s="845">
        <v>55.2</v>
      </c>
      <c r="M24" s="845">
        <v>261.60000000000002</v>
      </c>
      <c r="N24" s="845">
        <v>96.5</v>
      </c>
    </row>
    <row r="25" spans="1:14" s="341" customFormat="1" ht="21.95" customHeight="1" x14ac:dyDescent="0.35">
      <c r="A25" s="191" t="s">
        <v>47</v>
      </c>
      <c r="B25" s="845">
        <v>1029.8</v>
      </c>
      <c r="C25" s="845">
        <v>2078.6999999999998</v>
      </c>
      <c r="D25" s="845">
        <v>689.7</v>
      </c>
      <c r="E25" s="845">
        <v>1345</v>
      </c>
      <c r="F25" s="845">
        <v>671.1</v>
      </c>
      <c r="G25" s="845">
        <v>1476.5</v>
      </c>
      <c r="H25" s="191" t="s">
        <v>47</v>
      </c>
      <c r="I25" s="845">
        <v>180.7</v>
      </c>
      <c r="J25" s="845">
        <v>7427.9</v>
      </c>
      <c r="K25" s="845">
        <v>103.3</v>
      </c>
      <c r="L25" s="845">
        <v>62</v>
      </c>
      <c r="M25" s="845">
        <v>285.10000000000002</v>
      </c>
      <c r="N25" s="845">
        <v>106.2</v>
      </c>
    </row>
    <row r="26" spans="1:14" s="341" customFormat="1" ht="21.95" customHeight="1" x14ac:dyDescent="0.35">
      <c r="A26" s="191" t="s">
        <v>48</v>
      </c>
      <c r="B26" s="845">
        <v>1030.8</v>
      </c>
      <c r="C26" s="845">
        <v>2172.1999999999998</v>
      </c>
      <c r="D26" s="845">
        <v>585.70000000000005</v>
      </c>
      <c r="E26" s="845">
        <v>1071.7</v>
      </c>
      <c r="F26" s="845">
        <v>615.4</v>
      </c>
      <c r="G26" s="845">
        <v>1450</v>
      </c>
      <c r="H26" s="191" t="s">
        <v>48</v>
      </c>
      <c r="I26" s="845">
        <v>177.4</v>
      </c>
      <c r="J26" s="845">
        <v>7533.2</v>
      </c>
      <c r="K26" s="845">
        <v>96.9</v>
      </c>
      <c r="L26" s="845">
        <v>57.9</v>
      </c>
      <c r="M26" s="845">
        <v>265.39999999999998</v>
      </c>
      <c r="N26" s="845">
        <v>98.2</v>
      </c>
    </row>
    <row r="27" spans="1:14" s="341" customFormat="1" ht="21.95" customHeight="1" x14ac:dyDescent="0.35">
      <c r="A27" s="191" t="s">
        <v>49</v>
      </c>
      <c r="B27" s="845">
        <v>1036</v>
      </c>
      <c r="C27" s="845">
        <v>2211.5</v>
      </c>
      <c r="D27" s="845">
        <v>721</v>
      </c>
      <c r="E27" s="845">
        <v>1548.5</v>
      </c>
      <c r="F27" s="845">
        <v>688.3</v>
      </c>
      <c r="G27" s="845">
        <v>1305.3</v>
      </c>
      <c r="H27" s="191" t="s">
        <v>49</v>
      </c>
      <c r="I27" s="845">
        <v>182.7</v>
      </c>
      <c r="J27" s="845">
        <v>7906.1</v>
      </c>
      <c r="K27" s="845">
        <v>103.6</v>
      </c>
      <c r="L27" s="845">
        <v>62.1</v>
      </c>
      <c r="M27" s="845">
        <v>226.7</v>
      </c>
      <c r="N27" s="845">
        <v>75.3</v>
      </c>
    </row>
    <row r="28" spans="1:14" s="341" customFormat="1" ht="21.95" customHeight="1" x14ac:dyDescent="0.35">
      <c r="A28" s="191" t="s">
        <v>50</v>
      </c>
      <c r="B28" s="845">
        <v>1024.8</v>
      </c>
      <c r="C28" s="845">
        <v>2180.3000000000002</v>
      </c>
      <c r="D28" s="845">
        <v>721.8</v>
      </c>
      <c r="E28" s="845">
        <v>1537.4</v>
      </c>
      <c r="F28" s="845">
        <v>629.5</v>
      </c>
      <c r="G28" s="845">
        <v>1374.4</v>
      </c>
      <c r="H28" s="191" t="s">
        <v>50</v>
      </c>
      <c r="I28" s="845">
        <v>207</v>
      </c>
      <c r="J28" s="845">
        <v>9574.5</v>
      </c>
      <c r="K28" s="845">
        <v>91.3</v>
      </c>
      <c r="L28" s="845">
        <v>54.3</v>
      </c>
      <c r="M28" s="845">
        <v>26.1</v>
      </c>
      <c r="N28" s="845">
        <v>13.7</v>
      </c>
    </row>
    <row r="29" spans="1:14" s="341" customFormat="1" ht="21.95" customHeight="1" x14ac:dyDescent="0.35">
      <c r="A29" s="191" t="s">
        <v>51</v>
      </c>
      <c r="B29" s="845">
        <v>1045.2</v>
      </c>
      <c r="C29" s="845">
        <v>2360.6</v>
      </c>
      <c r="D29" s="845">
        <v>685.8</v>
      </c>
      <c r="E29" s="845">
        <v>1435.9</v>
      </c>
      <c r="F29" s="845">
        <v>564</v>
      </c>
      <c r="G29" s="845">
        <v>1108.5999999999999</v>
      </c>
      <c r="H29" s="191" t="s">
        <v>51</v>
      </c>
      <c r="I29" s="845">
        <v>247.9</v>
      </c>
      <c r="J29" s="845">
        <v>13110.5</v>
      </c>
      <c r="K29" s="845">
        <v>105.6</v>
      </c>
      <c r="L29" s="845">
        <v>62.6</v>
      </c>
      <c r="M29" s="845">
        <v>187.8</v>
      </c>
      <c r="N29" s="845">
        <v>63.5</v>
      </c>
    </row>
    <row r="30" spans="1:14" s="341" customFormat="1" ht="21.95" customHeight="1" x14ac:dyDescent="0.35">
      <c r="A30" s="191" t="s">
        <v>97</v>
      </c>
      <c r="B30" s="845">
        <v>1044.7</v>
      </c>
      <c r="C30" s="845">
        <v>2130.9</v>
      </c>
      <c r="D30" s="845">
        <v>655.5</v>
      </c>
      <c r="E30" s="845">
        <v>1339</v>
      </c>
      <c r="F30" s="845">
        <v>561.29999999999995</v>
      </c>
      <c r="G30" s="845">
        <v>1104</v>
      </c>
      <c r="H30" s="191" t="s">
        <v>97</v>
      </c>
      <c r="I30" s="845">
        <v>250.7</v>
      </c>
      <c r="J30" s="845">
        <v>12360</v>
      </c>
      <c r="K30" s="845">
        <v>117.4</v>
      </c>
      <c r="L30" s="845">
        <v>67.8</v>
      </c>
      <c r="M30" s="845">
        <v>200</v>
      </c>
      <c r="N30" s="845">
        <v>68</v>
      </c>
    </row>
    <row r="31" spans="1:14" s="341" customFormat="1" ht="21.95" customHeight="1" x14ac:dyDescent="0.35">
      <c r="A31" s="191" t="s">
        <v>53</v>
      </c>
      <c r="B31" s="845">
        <v>1053.5</v>
      </c>
      <c r="C31" s="845">
        <v>2274.5</v>
      </c>
      <c r="D31" s="845">
        <v>679.9</v>
      </c>
      <c r="E31" s="845">
        <v>1433.4</v>
      </c>
      <c r="F31" s="845">
        <v>536.6</v>
      </c>
      <c r="G31" s="845">
        <v>1125.3</v>
      </c>
      <c r="H31" s="191" t="s">
        <v>53</v>
      </c>
      <c r="I31" s="845">
        <v>253.1</v>
      </c>
      <c r="J31" s="845">
        <v>11815.6</v>
      </c>
      <c r="K31" s="845">
        <v>117.5</v>
      </c>
      <c r="L31" s="845">
        <v>68</v>
      </c>
      <c r="M31" s="845">
        <v>200.2</v>
      </c>
      <c r="N31" s="845">
        <v>68.8</v>
      </c>
    </row>
    <row r="32" spans="1:14" s="341" customFormat="1" ht="21.95" customHeight="1" x14ac:dyDescent="0.35">
      <c r="A32" s="191" t="s">
        <v>98</v>
      </c>
      <c r="B32" s="845">
        <v>1058.4000000000001</v>
      </c>
      <c r="C32" s="845">
        <v>2365.4</v>
      </c>
      <c r="D32" s="845">
        <v>692.4</v>
      </c>
      <c r="E32" s="845">
        <v>1487.5</v>
      </c>
      <c r="F32" s="845">
        <v>547.6</v>
      </c>
      <c r="G32" s="845">
        <v>1404</v>
      </c>
      <c r="H32" s="191" t="s">
        <v>98</v>
      </c>
      <c r="I32" s="845">
        <v>255.3</v>
      </c>
      <c r="J32" s="845">
        <v>14240.5</v>
      </c>
      <c r="K32" s="845">
        <v>104.4</v>
      </c>
      <c r="L32" s="845">
        <v>61.2</v>
      </c>
      <c r="M32" s="845">
        <v>26.1</v>
      </c>
      <c r="N32" s="845">
        <v>13.4</v>
      </c>
    </row>
    <row r="33" spans="1:14" s="341" customFormat="1" ht="21.95" customHeight="1" x14ac:dyDescent="0.35">
      <c r="A33" s="191" t="s">
        <v>55</v>
      </c>
      <c r="B33" s="845">
        <v>1103.7</v>
      </c>
      <c r="C33" s="845">
        <v>2417.9</v>
      </c>
      <c r="D33" s="845">
        <v>586.79999999999995</v>
      </c>
      <c r="E33" s="845">
        <v>1272.8</v>
      </c>
      <c r="F33" s="845">
        <v>397.4</v>
      </c>
      <c r="G33" s="845">
        <v>816</v>
      </c>
      <c r="H33" s="191" t="s">
        <v>55</v>
      </c>
      <c r="I33" s="845">
        <v>248</v>
      </c>
      <c r="J33" s="845">
        <v>13556.8</v>
      </c>
      <c r="K33" s="845">
        <v>89.8</v>
      </c>
      <c r="L33" s="845">
        <v>52.5</v>
      </c>
      <c r="M33" s="845">
        <v>183.2</v>
      </c>
      <c r="N33" s="845">
        <v>69.7</v>
      </c>
    </row>
    <row r="34" spans="1:14" s="341" customFormat="1" ht="21.95" customHeight="1" x14ac:dyDescent="0.35">
      <c r="A34" s="191" t="s">
        <v>56</v>
      </c>
      <c r="B34" s="845">
        <v>1105.5999999999999</v>
      </c>
      <c r="C34" s="845">
        <v>2116.6</v>
      </c>
      <c r="D34" s="845">
        <v>702.9</v>
      </c>
      <c r="E34" s="845">
        <v>1954.9</v>
      </c>
      <c r="F34" s="845">
        <v>554.9</v>
      </c>
      <c r="G34" s="845">
        <v>1517.9</v>
      </c>
      <c r="H34" s="191" t="s">
        <v>56</v>
      </c>
      <c r="I34" s="845">
        <v>265.8</v>
      </c>
      <c r="J34" s="845">
        <v>15421</v>
      </c>
      <c r="K34" s="845">
        <v>83.3</v>
      </c>
      <c r="L34" s="845">
        <v>44.9</v>
      </c>
      <c r="M34" s="845">
        <v>14.8</v>
      </c>
      <c r="N34" s="845">
        <v>7.7</v>
      </c>
    </row>
    <row r="35" spans="1:14" s="341" customFormat="1" ht="21.95" customHeight="1" x14ac:dyDescent="0.35">
      <c r="A35" s="192" t="s">
        <v>57</v>
      </c>
      <c r="B35" s="846">
        <v>1063</v>
      </c>
      <c r="C35" s="846">
        <v>2319.1</v>
      </c>
      <c r="D35" s="846">
        <v>598.29999999999995</v>
      </c>
      <c r="E35" s="846">
        <v>1406.7</v>
      </c>
      <c r="F35" s="846">
        <v>405.6</v>
      </c>
      <c r="G35" s="846">
        <v>1282.8</v>
      </c>
      <c r="H35" s="192" t="s">
        <v>57</v>
      </c>
      <c r="I35" s="846">
        <v>249.7</v>
      </c>
      <c r="J35" s="846">
        <v>14310.3</v>
      </c>
      <c r="K35" s="846">
        <v>105.6</v>
      </c>
      <c r="L35" s="846">
        <v>57.1</v>
      </c>
      <c r="M35" s="846">
        <v>191</v>
      </c>
      <c r="N35" s="846">
        <v>80.2</v>
      </c>
    </row>
    <row r="36" spans="1:14" s="342" customFormat="1" ht="21.95" customHeight="1" x14ac:dyDescent="0.35">
      <c r="A36" s="191" t="s">
        <v>58</v>
      </c>
      <c r="B36" s="847">
        <v>1106.4000000000001</v>
      </c>
      <c r="C36" s="847">
        <v>2344.8000000000002</v>
      </c>
      <c r="D36" s="847">
        <v>642.29999999999995</v>
      </c>
      <c r="E36" s="847">
        <v>1697.2</v>
      </c>
      <c r="F36" s="847">
        <v>529.29999999999995</v>
      </c>
      <c r="G36" s="847">
        <v>1862.6</v>
      </c>
      <c r="H36" s="191" t="s">
        <v>58</v>
      </c>
      <c r="I36" s="847">
        <v>254.4</v>
      </c>
      <c r="J36" s="847">
        <v>13737.2</v>
      </c>
      <c r="K36" s="845">
        <v>96.4</v>
      </c>
      <c r="L36" s="845">
        <v>54.1</v>
      </c>
      <c r="M36" s="845">
        <v>111.5</v>
      </c>
      <c r="N36" s="845">
        <v>20.8</v>
      </c>
    </row>
    <row r="37" spans="1:14" s="342" customFormat="1" ht="21.95" customHeight="1" x14ac:dyDescent="0.35">
      <c r="A37" s="191" t="s">
        <v>59</v>
      </c>
      <c r="B37" s="848">
        <v>1106.8</v>
      </c>
      <c r="C37" s="848">
        <v>2443.9</v>
      </c>
      <c r="D37" s="848">
        <v>701.8</v>
      </c>
      <c r="E37" s="848">
        <v>1961.5</v>
      </c>
      <c r="F37" s="848">
        <v>601.20000000000005</v>
      </c>
      <c r="G37" s="848">
        <v>2250.1999999999998</v>
      </c>
      <c r="H37" s="191" t="s">
        <v>59</v>
      </c>
      <c r="I37" s="848">
        <v>251.2</v>
      </c>
      <c r="J37" s="848">
        <v>13110.6</v>
      </c>
      <c r="K37" s="845">
        <v>85.6</v>
      </c>
      <c r="L37" s="845">
        <v>49.1</v>
      </c>
      <c r="M37" s="845">
        <v>15.6</v>
      </c>
      <c r="N37" s="845">
        <v>8.6</v>
      </c>
    </row>
    <row r="38" spans="1:14" s="342" customFormat="1" ht="21.95" customHeight="1" x14ac:dyDescent="0.35">
      <c r="A38" s="191" t="s">
        <v>60</v>
      </c>
      <c r="B38" s="847">
        <v>1120.2</v>
      </c>
      <c r="C38" s="847">
        <v>2659.4</v>
      </c>
      <c r="D38" s="847">
        <v>689.3</v>
      </c>
      <c r="E38" s="847">
        <v>1840.9</v>
      </c>
      <c r="F38" s="847">
        <v>600.29999999999995</v>
      </c>
      <c r="G38" s="847">
        <v>2335.5</v>
      </c>
      <c r="H38" s="191" t="s">
        <v>60</v>
      </c>
      <c r="I38" s="847">
        <v>261.60000000000002</v>
      </c>
      <c r="J38" s="847">
        <v>15999.6</v>
      </c>
      <c r="K38" s="845">
        <v>95.6</v>
      </c>
      <c r="L38" s="845">
        <v>53.5</v>
      </c>
      <c r="M38" s="845">
        <v>160</v>
      </c>
      <c r="N38" s="845">
        <v>66.2</v>
      </c>
    </row>
    <row r="39" spans="1:14" s="342" customFormat="1" ht="21.95" customHeight="1" x14ac:dyDescent="0.35">
      <c r="A39" s="191" t="s">
        <v>61</v>
      </c>
      <c r="B39" s="847">
        <v>1123.7</v>
      </c>
      <c r="C39" s="847">
        <v>2675.1</v>
      </c>
      <c r="D39" s="847">
        <v>704.1</v>
      </c>
      <c r="E39" s="847">
        <v>1630.3</v>
      </c>
      <c r="F39" s="847">
        <v>630.20000000000005</v>
      </c>
      <c r="G39" s="847">
        <v>2134.1</v>
      </c>
      <c r="H39" s="191" t="s">
        <v>61</v>
      </c>
      <c r="I39" s="847">
        <v>270.8</v>
      </c>
      <c r="J39" s="847">
        <v>17050.7</v>
      </c>
      <c r="K39" s="845">
        <v>110.3</v>
      </c>
      <c r="L39" s="845">
        <v>64.400000000000006</v>
      </c>
      <c r="M39" s="845">
        <v>175</v>
      </c>
      <c r="N39" s="845">
        <v>73.099999999999994</v>
      </c>
    </row>
    <row r="40" spans="1:14" s="342" customFormat="1" ht="21.95" customHeight="1" x14ac:dyDescent="0.35">
      <c r="A40" s="191" t="s">
        <v>62</v>
      </c>
      <c r="B40" s="847">
        <v>1144.2</v>
      </c>
      <c r="C40" s="847">
        <v>3001.3</v>
      </c>
      <c r="D40" s="847">
        <v>690.4</v>
      </c>
      <c r="E40" s="847">
        <v>2123</v>
      </c>
      <c r="F40" s="847">
        <v>633.5</v>
      </c>
      <c r="G40" s="847">
        <v>2377.4</v>
      </c>
      <c r="H40" s="191" t="s">
        <v>62</v>
      </c>
      <c r="I40" s="847">
        <v>230.6</v>
      </c>
      <c r="J40" s="847">
        <v>13390.8</v>
      </c>
      <c r="K40" s="845">
        <v>91.1</v>
      </c>
      <c r="L40" s="845">
        <v>55</v>
      </c>
      <c r="M40" s="845">
        <v>18</v>
      </c>
      <c r="N40" s="845">
        <v>8.9</v>
      </c>
    </row>
    <row r="41" spans="1:14" s="342" customFormat="1" ht="21.95" customHeight="1" x14ac:dyDescent="0.35">
      <c r="A41" s="191" t="s">
        <v>63</v>
      </c>
      <c r="B41" s="847">
        <v>810.7</v>
      </c>
      <c r="C41" s="847">
        <v>2226.5</v>
      </c>
      <c r="D41" s="847">
        <v>540.1</v>
      </c>
      <c r="E41" s="847">
        <v>1682</v>
      </c>
      <c r="F41" s="847">
        <v>523.6</v>
      </c>
      <c r="G41" s="847">
        <v>2141.1</v>
      </c>
      <c r="H41" s="191" t="s">
        <v>63</v>
      </c>
      <c r="I41" s="847">
        <v>238.8</v>
      </c>
      <c r="J41" s="847">
        <v>12049.6</v>
      </c>
      <c r="K41" s="845">
        <v>87.2</v>
      </c>
      <c r="L41" s="845">
        <v>51.8</v>
      </c>
      <c r="M41" s="845">
        <v>80.5</v>
      </c>
      <c r="N41" s="845">
        <v>40.5</v>
      </c>
    </row>
    <row r="42" spans="1:14" s="342" customFormat="1" ht="21.95" customHeight="1" x14ac:dyDescent="0.35">
      <c r="A42" s="191" t="s">
        <v>64</v>
      </c>
      <c r="B42" s="847">
        <v>875.2</v>
      </c>
      <c r="C42" s="847">
        <v>2101</v>
      </c>
      <c r="D42" s="847">
        <v>461.1</v>
      </c>
      <c r="E42" s="847">
        <v>1159.0999999999999</v>
      </c>
      <c r="F42" s="847">
        <v>547.4</v>
      </c>
      <c r="G42" s="847">
        <v>2443.1999999999998</v>
      </c>
      <c r="H42" s="191" t="s">
        <v>64</v>
      </c>
      <c r="I42" s="847">
        <v>240.7</v>
      </c>
      <c r="J42" s="847">
        <v>11416.3</v>
      </c>
      <c r="K42" s="845">
        <v>89.2</v>
      </c>
      <c r="L42" s="845">
        <v>57.4</v>
      </c>
      <c r="M42" s="845">
        <v>100.3</v>
      </c>
      <c r="N42" s="845">
        <v>54.4</v>
      </c>
    </row>
    <row r="43" spans="1:14" s="342" customFormat="1" ht="21.95" customHeight="1" x14ac:dyDescent="0.35">
      <c r="A43" s="191" t="s">
        <v>65</v>
      </c>
      <c r="B43" s="847">
        <v>863.7</v>
      </c>
      <c r="C43" s="847">
        <v>2109.1999999999998</v>
      </c>
      <c r="D43" s="847">
        <v>488.3</v>
      </c>
      <c r="E43" s="847">
        <v>1299.7</v>
      </c>
      <c r="F43" s="847">
        <v>542.6</v>
      </c>
      <c r="G43" s="847">
        <v>2411.8000000000002</v>
      </c>
      <c r="H43" s="191" t="s">
        <v>65</v>
      </c>
      <c r="I43" s="847">
        <v>258.60000000000002</v>
      </c>
      <c r="J43" s="847">
        <v>13797.6</v>
      </c>
      <c r="K43" s="845">
        <v>75.099999999999994</v>
      </c>
      <c r="L43" s="845">
        <v>47.6</v>
      </c>
      <c r="M43" s="845">
        <v>10.3</v>
      </c>
      <c r="N43" s="845">
        <v>5.3</v>
      </c>
    </row>
    <row r="44" spans="1:14" s="342" customFormat="1" ht="21.95" customHeight="1" x14ac:dyDescent="0.35">
      <c r="A44" s="191" t="s">
        <v>66</v>
      </c>
      <c r="B44" s="847">
        <v>878.2</v>
      </c>
      <c r="C44" s="847">
        <v>2172.1</v>
      </c>
      <c r="D44" s="847">
        <v>551.20000000000005</v>
      </c>
      <c r="E44" s="847">
        <v>1432.8</v>
      </c>
      <c r="F44" s="847">
        <v>561.4</v>
      </c>
      <c r="G44" s="847">
        <v>2242.8000000000002</v>
      </c>
      <c r="H44" s="191" t="s">
        <v>66</v>
      </c>
      <c r="I44" s="847">
        <v>259.89999999999998</v>
      </c>
      <c r="J44" s="847">
        <v>14611.8</v>
      </c>
      <c r="K44" s="845">
        <v>113.8</v>
      </c>
      <c r="L44" s="845">
        <v>68.7</v>
      </c>
      <c r="M44" s="845">
        <v>189.6</v>
      </c>
      <c r="N44" s="845">
        <v>76.3</v>
      </c>
    </row>
    <row r="45" spans="1:14" s="342" customFormat="1" ht="21.95" customHeight="1" x14ac:dyDescent="0.35">
      <c r="A45" s="191" t="s">
        <v>67</v>
      </c>
      <c r="B45" s="847">
        <v>887.4</v>
      </c>
      <c r="C45" s="847">
        <v>2508.6</v>
      </c>
      <c r="D45" s="847">
        <v>543.9</v>
      </c>
      <c r="E45" s="847">
        <v>1499.7</v>
      </c>
      <c r="F45" s="847">
        <v>635.1</v>
      </c>
      <c r="G45" s="847">
        <v>3016.7</v>
      </c>
      <c r="H45" s="191" t="s">
        <v>67</v>
      </c>
      <c r="I45" s="847">
        <v>214.9</v>
      </c>
      <c r="J45" s="847">
        <v>9357.4</v>
      </c>
      <c r="K45" s="845">
        <v>61.4</v>
      </c>
      <c r="L45" s="845">
        <v>38.799999999999997</v>
      </c>
      <c r="M45" s="845">
        <v>5.7</v>
      </c>
      <c r="N45" s="845">
        <v>3.2</v>
      </c>
    </row>
    <row r="46" spans="1:14" s="342" customFormat="1" ht="21.95" customHeight="1" x14ac:dyDescent="0.35">
      <c r="A46" s="191" t="s">
        <v>68</v>
      </c>
      <c r="B46" s="847">
        <v>933.2</v>
      </c>
      <c r="C46" s="847">
        <v>2750.4</v>
      </c>
      <c r="D46" s="847">
        <v>593.20000000000005</v>
      </c>
      <c r="E46" s="847">
        <v>1721</v>
      </c>
      <c r="F46" s="847">
        <v>637.1</v>
      </c>
      <c r="G46" s="847">
        <v>2648</v>
      </c>
      <c r="H46" s="191" t="s">
        <v>68</v>
      </c>
      <c r="I46" s="847">
        <v>183.2</v>
      </c>
      <c r="J46" s="847">
        <v>11243.4</v>
      </c>
      <c r="K46" s="845">
        <v>66</v>
      </c>
      <c r="L46" s="845">
        <v>43.7</v>
      </c>
      <c r="M46" s="845">
        <v>73.3</v>
      </c>
      <c r="N46" s="845">
        <v>12.7</v>
      </c>
    </row>
    <row r="47" spans="1:14" s="342" customFormat="1" ht="21.95" customHeight="1" x14ac:dyDescent="0.35">
      <c r="A47" s="191" t="s">
        <v>69</v>
      </c>
      <c r="B47" s="847">
        <v>982.2</v>
      </c>
      <c r="C47" s="847">
        <v>3409.1</v>
      </c>
      <c r="D47" s="847">
        <v>598.1</v>
      </c>
      <c r="E47" s="847">
        <v>1761</v>
      </c>
      <c r="F47" s="847">
        <v>570.1</v>
      </c>
      <c r="G47" s="847">
        <v>2398.1999999999998</v>
      </c>
      <c r="H47" s="191" t="s">
        <v>69</v>
      </c>
      <c r="I47" s="847">
        <v>214.7</v>
      </c>
      <c r="J47" s="847">
        <v>12529.2</v>
      </c>
      <c r="K47" s="845">
        <v>64</v>
      </c>
      <c r="L47" s="845">
        <v>44.1</v>
      </c>
      <c r="M47" s="845">
        <v>131.6</v>
      </c>
      <c r="N47" s="845">
        <v>18</v>
      </c>
    </row>
    <row r="48" spans="1:14" s="342" customFormat="1" ht="21.95" customHeight="1" x14ac:dyDescent="0.35">
      <c r="A48" s="191" t="s">
        <v>70</v>
      </c>
      <c r="B48" s="847">
        <v>989.9</v>
      </c>
      <c r="C48" s="847">
        <v>3411.4</v>
      </c>
      <c r="D48" s="847">
        <v>594</v>
      </c>
      <c r="E48" s="847">
        <v>1817.7</v>
      </c>
      <c r="F48" s="847">
        <v>607.4</v>
      </c>
      <c r="G48" s="847">
        <v>2536.1999999999998</v>
      </c>
      <c r="H48" s="191" t="s">
        <v>70</v>
      </c>
      <c r="I48" s="847">
        <v>308.8</v>
      </c>
      <c r="J48" s="847">
        <v>18793.900000000001</v>
      </c>
      <c r="K48" s="845">
        <v>58.7</v>
      </c>
      <c r="L48" s="845">
        <v>41.2</v>
      </c>
      <c r="M48" s="845">
        <v>155.19999999999999</v>
      </c>
      <c r="N48" s="845">
        <v>77</v>
      </c>
    </row>
    <row r="49" spans="1:14" s="342" customFormat="1" ht="21.95" customHeight="1" x14ac:dyDescent="0.35">
      <c r="A49" s="191" t="s">
        <v>71</v>
      </c>
      <c r="B49" s="847">
        <v>1031.4000000000001</v>
      </c>
      <c r="C49" s="847">
        <v>3540.2</v>
      </c>
      <c r="D49" s="847">
        <v>733.5</v>
      </c>
      <c r="E49" s="847">
        <v>2537.1</v>
      </c>
      <c r="F49" s="847">
        <v>561.5</v>
      </c>
      <c r="G49" s="847">
        <v>2978.3</v>
      </c>
      <c r="H49" s="191" t="s">
        <v>71</v>
      </c>
      <c r="I49" s="847">
        <v>263.89999999999998</v>
      </c>
      <c r="J49" s="847">
        <v>13304.3</v>
      </c>
      <c r="K49" s="845">
        <v>43.9</v>
      </c>
      <c r="L49" s="845">
        <v>33</v>
      </c>
      <c r="M49" s="845">
        <v>75.900000000000006</v>
      </c>
      <c r="N49" s="845">
        <v>45</v>
      </c>
    </row>
    <row r="50" spans="1:14" s="342" customFormat="1" ht="21.95" customHeight="1" x14ac:dyDescent="0.35">
      <c r="A50" s="191" t="s">
        <v>72</v>
      </c>
      <c r="B50" s="847">
        <v>1092.3</v>
      </c>
      <c r="C50" s="847">
        <v>3703.1</v>
      </c>
      <c r="D50" s="847">
        <v>707.7</v>
      </c>
      <c r="E50" s="847">
        <v>2422.3000000000002</v>
      </c>
      <c r="F50" s="847">
        <v>634.70000000000005</v>
      </c>
      <c r="G50" s="847">
        <v>4270.7</v>
      </c>
      <c r="H50" s="191" t="s">
        <v>72</v>
      </c>
      <c r="I50" s="847">
        <v>233.9</v>
      </c>
      <c r="J50" s="847">
        <v>13505.4</v>
      </c>
      <c r="K50" s="845">
        <v>31.7</v>
      </c>
      <c r="L50" s="845">
        <v>24.8</v>
      </c>
      <c r="M50" s="845">
        <v>74.8</v>
      </c>
      <c r="N50" s="845">
        <v>44.6</v>
      </c>
    </row>
    <row r="51" spans="1:14" s="342" customFormat="1" ht="21.95" customHeight="1" x14ac:dyDescent="0.35">
      <c r="A51" s="191" t="s">
        <v>73</v>
      </c>
      <c r="B51" s="847">
        <v>1144.4000000000001</v>
      </c>
      <c r="C51" s="847">
        <v>4287.8999999999996</v>
      </c>
      <c r="D51" s="847">
        <v>361.2</v>
      </c>
      <c r="E51" s="847">
        <v>1230.3</v>
      </c>
      <c r="F51" s="847">
        <v>457</v>
      </c>
      <c r="G51" s="847">
        <v>3536.8</v>
      </c>
      <c r="H51" s="191" t="s">
        <v>73</v>
      </c>
      <c r="I51" s="847">
        <v>226.5</v>
      </c>
      <c r="J51" s="847">
        <v>13766.4</v>
      </c>
      <c r="K51" s="845">
        <v>12.9</v>
      </c>
      <c r="L51" s="845">
        <v>10.199999999999999</v>
      </c>
      <c r="M51" s="845">
        <v>146</v>
      </c>
      <c r="N51" s="845">
        <v>71.2</v>
      </c>
    </row>
    <row r="52" spans="1:14" s="342" customFormat="1" ht="21.95" customHeight="1" x14ac:dyDescent="0.35">
      <c r="A52" s="191" t="s">
        <v>74</v>
      </c>
      <c r="B52" s="847">
        <v>1049.2</v>
      </c>
      <c r="C52" s="847">
        <v>3761.5</v>
      </c>
      <c r="D52" s="847">
        <v>365.9</v>
      </c>
      <c r="E52" s="847">
        <v>2260.1</v>
      </c>
      <c r="F52" s="847">
        <v>259.2</v>
      </c>
      <c r="G52" s="847">
        <v>2356.8000000000002</v>
      </c>
      <c r="H52" s="191" t="s">
        <v>74</v>
      </c>
      <c r="I52" s="847">
        <v>189.7</v>
      </c>
      <c r="J52" s="847">
        <v>10788.3</v>
      </c>
      <c r="K52" s="845">
        <v>14.5</v>
      </c>
      <c r="L52" s="845">
        <v>14.9</v>
      </c>
      <c r="M52" s="845">
        <v>41.1</v>
      </c>
      <c r="N52" s="845">
        <v>16.7</v>
      </c>
    </row>
    <row r="53" spans="1:14" s="342" customFormat="1" ht="21.95" customHeight="1" x14ac:dyDescent="0.35">
      <c r="A53" s="191" t="s">
        <v>75</v>
      </c>
      <c r="B53" s="847">
        <v>1058.4000000000001</v>
      </c>
      <c r="C53" s="847">
        <v>3598.7</v>
      </c>
      <c r="D53" s="847">
        <v>511.1</v>
      </c>
      <c r="E53" s="847">
        <v>1843.9</v>
      </c>
      <c r="F53" s="847">
        <v>530.1</v>
      </c>
      <c r="G53" s="847">
        <v>3400.4</v>
      </c>
      <c r="H53" s="191" t="s">
        <v>75</v>
      </c>
      <c r="I53" s="847">
        <v>253.7</v>
      </c>
      <c r="J53" s="847">
        <v>15966.2</v>
      </c>
      <c r="K53" s="845">
        <v>12.4</v>
      </c>
      <c r="L53" s="845">
        <v>12</v>
      </c>
      <c r="M53" s="845">
        <v>45</v>
      </c>
      <c r="N53" s="845">
        <v>23.3</v>
      </c>
    </row>
    <row r="54" spans="1:14" s="342" customFormat="1" ht="21.95" customHeight="1" x14ac:dyDescent="0.35">
      <c r="A54" s="191" t="s">
        <v>76</v>
      </c>
      <c r="B54" s="847">
        <v>1122</v>
      </c>
      <c r="C54" s="847">
        <v>4002.1</v>
      </c>
      <c r="D54" s="847">
        <v>745.5</v>
      </c>
      <c r="E54" s="847">
        <v>2617.3000000000002</v>
      </c>
      <c r="F54" s="847">
        <v>568</v>
      </c>
      <c r="G54" s="847">
        <v>3523.4</v>
      </c>
      <c r="H54" s="191" t="s">
        <v>76</v>
      </c>
      <c r="I54" s="847">
        <v>297.60000000000002</v>
      </c>
      <c r="J54" s="847">
        <v>18362.5</v>
      </c>
      <c r="K54" s="845">
        <v>12.8</v>
      </c>
      <c r="L54" s="845">
        <v>12</v>
      </c>
      <c r="M54" s="845">
        <v>44.8</v>
      </c>
      <c r="N54" s="845">
        <v>23.3</v>
      </c>
    </row>
    <row r="55" spans="1:14" s="342" customFormat="1" ht="21.95" customHeight="1" x14ac:dyDescent="0.35">
      <c r="A55" s="191" t="s">
        <v>77</v>
      </c>
      <c r="B55" s="847">
        <v>1107</v>
      </c>
      <c r="C55" s="847">
        <v>3672.2</v>
      </c>
      <c r="D55" s="847">
        <v>781.7</v>
      </c>
      <c r="E55" s="847">
        <v>2652.6</v>
      </c>
      <c r="F55" s="847">
        <v>596.20000000000005</v>
      </c>
      <c r="G55" s="847">
        <v>3572.5</v>
      </c>
      <c r="H55" s="191" t="s">
        <v>77</v>
      </c>
      <c r="I55" s="847">
        <v>316.7</v>
      </c>
      <c r="J55" s="847">
        <v>16613.8</v>
      </c>
      <c r="K55" s="845">
        <v>12.2</v>
      </c>
      <c r="L55" s="845">
        <v>11.6</v>
      </c>
      <c r="M55" s="845">
        <v>44.9</v>
      </c>
      <c r="N55" s="845">
        <v>23.1</v>
      </c>
    </row>
    <row r="56" spans="1:14" s="342" customFormat="1" ht="21.95" customHeight="1" x14ac:dyDescent="0.35">
      <c r="A56" s="191" t="s">
        <v>78</v>
      </c>
      <c r="B56" s="847">
        <v>1154.5999999999999</v>
      </c>
      <c r="C56" s="847">
        <v>3834.6</v>
      </c>
      <c r="D56" s="847">
        <v>719.8</v>
      </c>
      <c r="E56" s="847">
        <v>2572.8000000000002</v>
      </c>
      <c r="F56" s="847">
        <v>612.20000000000005</v>
      </c>
      <c r="G56" s="847">
        <v>3475.6</v>
      </c>
      <c r="H56" s="191" t="s">
        <v>78</v>
      </c>
      <c r="I56" s="847">
        <v>312.8</v>
      </c>
      <c r="J56" s="847">
        <v>17984.3</v>
      </c>
      <c r="K56" s="845">
        <v>13.1</v>
      </c>
      <c r="L56" s="845">
        <v>12.3</v>
      </c>
      <c r="M56" s="845">
        <v>45</v>
      </c>
      <c r="N56" s="845">
        <v>23.2</v>
      </c>
    </row>
    <row r="57" spans="1:14" s="342" customFormat="1" ht="21.95" customHeight="1" x14ac:dyDescent="0.35">
      <c r="A57" s="191" t="s">
        <v>79</v>
      </c>
      <c r="B57" s="847">
        <v>1169.5</v>
      </c>
      <c r="C57" s="847">
        <v>3910.4</v>
      </c>
      <c r="D57" s="847">
        <v>750.5</v>
      </c>
      <c r="E57" s="847">
        <v>2661.6</v>
      </c>
      <c r="F57" s="847">
        <v>636.6</v>
      </c>
      <c r="G57" s="847">
        <v>3596.9</v>
      </c>
      <c r="H57" s="191" t="s">
        <v>79</v>
      </c>
      <c r="I57" s="847">
        <v>320.5</v>
      </c>
      <c r="J57" s="847">
        <v>20208.900000000001</v>
      </c>
      <c r="K57" s="845">
        <v>13.4</v>
      </c>
      <c r="L57" s="845">
        <v>12.4</v>
      </c>
      <c r="M57" s="845">
        <v>45.1</v>
      </c>
      <c r="N57" s="845">
        <v>23.2</v>
      </c>
    </row>
    <row r="58" spans="1:14" s="342" customFormat="1" ht="21.95" customHeight="1" x14ac:dyDescent="0.35">
      <c r="A58" s="191" t="s">
        <v>80</v>
      </c>
      <c r="B58" s="847">
        <v>1089.587</v>
      </c>
      <c r="C58" s="847">
        <v>3639.5439999999999</v>
      </c>
      <c r="D58" s="847">
        <v>828.29200000000003</v>
      </c>
      <c r="E58" s="847">
        <v>2850.5239999999999</v>
      </c>
      <c r="F58" s="847">
        <v>611.68899999999996</v>
      </c>
      <c r="G58" s="847">
        <v>3775.7640000000001</v>
      </c>
      <c r="H58" s="191" t="s">
        <v>80</v>
      </c>
      <c r="I58" s="847">
        <v>333.262</v>
      </c>
      <c r="J58" s="847">
        <v>20611.878000000001</v>
      </c>
      <c r="K58" s="845">
        <v>11.651</v>
      </c>
      <c r="L58" s="845">
        <v>11.077999999999999</v>
      </c>
      <c r="M58" s="845">
        <v>46.155999999999999</v>
      </c>
      <c r="N58" s="845">
        <v>23.741</v>
      </c>
    </row>
    <row r="59" spans="1:14" s="342" customFormat="1" ht="21.95" customHeight="1" x14ac:dyDescent="0.35">
      <c r="A59" s="192" t="s">
        <v>81</v>
      </c>
      <c r="B59" s="848">
        <v>1052.723</v>
      </c>
      <c r="C59" s="848">
        <v>3778.924</v>
      </c>
      <c r="D59" s="848">
        <v>690.22400000000005</v>
      </c>
      <c r="E59" s="848">
        <v>2571.0500000000002</v>
      </c>
      <c r="F59" s="848">
        <v>448.18900000000002</v>
      </c>
      <c r="G59" s="848">
        <v>2938.4</v>
      </c>
      <c r="H59" s="192" t="s">
        <v>81</v>
      </c>
      <c r="I59" s="848">
        <v>279.47199999999998</v>
      </c>
      <c r="J59" s="848">
        <v>16691.323</v>
      </c>
      <c r="K59" s="846">
        <v>10.205</v>
      </c>
      <c r="L59" s="846">
        <v>9.4730000000000008</v>
      </c>
      <c r="M59" s="846">
        <v>5.77</v>
      </c>
      <c r="N59" s="846">
        <v>3.3140000000000001</v>
      </c>
    </row>
    <row r="60" spans="1:14" s="342" customFormat="1" ht="21.95" customHeight="1" x14ac:dyDescent="0.35">
      <c r="A60" s="192" t="s">
        <v>82</v>
      </c>
      <c r="B60" s="848">
        <v>1134.2190000000001</v>
      </c>
      <c r="C60" s="848">
        <v>3848.105</v>
      </c>
      <c r="D60" s="848">
        <v>775.86199999999997</v>
      </c>
      <c r="E60" s="848">
        <v>2576.4589999999998</v>
      </c>
      <c r="F60" s="848">
        <v>598.71</v>
      </c>
      <c r="G60" s="848">
        <v>2745.6030000000001</v>
      </c>
      <c r="H60" s="192" t="s">
        <v>82</v>
      </c>
      <c r="I60" s="848">
        <v>286.08999999999997</v>
      </c>
      <c r="J60" s="848">
        <v>17233.831999999999</v>
      </c>
      <c r="K60" s="846">
        <v>10.824999999999999</v>
      </c>
      <c r="L60" s="846">
        <v>10.055999999999999</v>
      </c>
      <c r="M60" s="846">
        <v>87.548000000000002</v>
      </c>
      <c r="N60" s="846">
        <v>45.497</v>
      </c>
    </row>
    <row r="61" spans="1:14" s="342" customFormat="1" ht="15" customHeight="1" x14ac:dyDescent="0.3">
      <c r="A61" s="344"/>
      <c r="B61" s="345"/>
      <c r="C61" s="345"/>
      <c r="D61" s="345"/>
      <c r="E61" s="345"/>
      <c r="F61" s="345"/>
      <c r="G61" s="345"/>
      <c r="H61" s="344"/>
      <c r="I61" s="345"/>
      <c r="J61" s="345"/>
      <c r="K61" s="346"/>
      <c r="L61" s="346"/>
      <c r="M61" s="346"/>
      <c r="N61" s="346"/>
    </row>
    <row r="62" spans="1:14" ht="20.100000000000001" customHeight="1" x14ac:dyDescent="0.25">
      <c r="A62" s="329" t="s">
        <v>215</v>
      </c>
      <c r="B62" s="327"/>
      <c r="C62" s="329"/>
      <c r="D62" s="327"/>
      <c r="E62" s="327"/>
      <c r="F62" s="327"/>
      <c r="G62" s="347" t="s">
        <v>99</v>
      </c>
      <c r="H62" s="329" t="s">
        <v>215</v>
      </c>
      <c r="I62" s="327"/>
      <c r="J62" s="327"/>
      <c r="K62" s="327"/>
      <c r="L62" s="327"/>
      <c r="M62" s="327"/>
      <c r="N62" s="347" t="s">
        <v>99</v>
      </c>
    </row>
    <row r="63" spans="1:14" ht="20.100000000000001" customHeight="1" x14ac:dyDescent="0.25">
      <c r="A63" s="329"/>
      <c r="B63" s="327"/>
      <c r="C63" s="329"/>
      <c r="D63" s="327"/>
      <c r="E63" s="327"/>
      <c r="F63" s="327"/>
      <c r="G63" s="347"/>
      <c r="H63" s="329"/>
      <c r="I63" s="327"/>
      <c r="J63" s="327"/>
      <c r="K63" s="327"/>
      <c r="L63" s="327"/>
      <c r="M63" s="327"/>
      <c r="N63" s="347"/>
    </row>
    <row r="64" spans="1:14" ht="20.100000000000001" customHeight="1" x14ac:dyDescent="0.25">
      <c r="A64" s="329"/>
      <c r="B64" s="327"/>
      <c r="C64" s="329"/>
      <c r="D64" s="327"/>
      <c r="E64" s="327"/>
      <c r="F64" s="327"/>
      <c r="G64" s="347"/>
      <c r="H64" s="329"/>
      <c r="I64" s="327"/>
      <c r="J64" s="327"/>
      <c r="K64" s="327"/>
      <c r="L64" s="327"/>
      <c r="M64" s="327"/>
      <c r="N64" s="347"/>
    </row>
    <row r="65" spans="1:14" ht="20.100000000000001" customHeight="1" x14ac:dyDescent="0.25">
      <c r="A65" s="329"/>
      <c r="B65" s="327"/>
      <c r="C65" s="329"/>
      <c r="D65" s="327"/>
      <c r="E65" s="327"/>
      <c r="F65" s="327"/>
      <c r="G65" s="347"/>
      <c r="H65" s="329"/>
      <c r="I65" s="327"/>
      <c r="J65" s="327"/>
      <c r="K65" s="327"/>
      <c r="L65" s="327"/>
      <c r="M65" s="327"/>
      <c r="N65" s="347"/>
    </row>
    <row r="66" spans="1:14" ht="20.100000000000001" customHeight="1" x14ac:dyDescent="0.3">
      <c r="A66" s="744">
        <v>40</v>
      </c>
      <c r="B66" s="744"/>
      <c r="C66" s="744"/>
      <c r="D66" s="744"/>
      <c r="E66" s="744"/>
      <c r="F66" s="744"/>
      <c r="G66" s="744"/>
      <c r="H66" s="744">
        <v>41</v>
      </c>
      <c r="I66" s="744"/>
      <c r="J66" s="744"/>
      <c r="K66" s="744"/>
      <c r="L66" s="744"/>
      <c r="M66" s="744"/>
      <c r="N66" s="744"/>
    </row>
    <row r="67" spans="1:14" ht="20.100000000000001" customHeight="1" x14ac:dyDescent="0.2"/>
    <row r="68" spans="1:14" ht="20.100000000000001" customHeight="1" x14ac:dyDescent="0.2"/>
    <row r="69" spans="1:14" ht="20.100000000000001" customHeight="1" x14ac:dyDescent="0.2"/>
  </sheetData>
  <mergeCells count="14">
    <mergeCell ref="K8:L8"/>
    <mergeCell ref="M8:N8"/>
    <mergeCell ref="A66:G66"/>
    <mergeCell ref="H66:N66"/>
    <mergeCell ref="A3:G3"/>
    <mergeCell ref="H3:N3"/>
    <mergeCell ref="A4:G4"/>
    <mergeCell ref="H4:N4"/>
    <mergeCell ref="A8:A9"/>
    <mergeCell ref="B8:C8"/>
    <mergeCell ref="D8:E8"/>
    <mergeCell ref="F8:G8"/>
    <mergeCell ref="H8:H9"/>
    <mergeCell ref="I8:J8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  <colBreaks count="1" manualBreakCount="1">
    <brk id="7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N70"/>
  <sheetViews>
    <sheetView showGridLines="0" view="pageBreakPreview" zoomScale="60" workbookViewId="0">
      <selection activeCell="I11" sqref="I11:N60"/>
    </sheetView>
  </sheetViews>
  <sheetFormatPr defaultColWidth="11" defaultRowHeight="12.75" x14ac:dyDescent="0.2"/>
  <cols>
    <col min="1" max="1" width="35.7109375" style="321" customWidth="1"/>
    <col min="2" max="7" width="21.28515625" style="325" customWidth="1"/>
    <col min="8" max="8" width="35.7109375" style="321" customWidth="1"/>
    <col min="9" max="14" width="21.28515625" style="325" customWidth="1"/>
    <col min="15" max="16384" width="11" style="325"/>
  </cols>
  <sheetData>
    <row r="1" spans="1:14" ht="20.100000000000001" customHeight="1" x14ac:dyDescent="0.3">
      <c r="B1" s="322"/>
      <c r="C1" s="322"/>
      <c r="D1" s="322"/>
      <c r="E1" s="322"/>
      <c r="F1" s="322"/>
      <c r="G1" s="323"/>
      <c r="H1" s="324"/>
      <c r="I1" s="322"/>
      <c r="J1" s="322"/>
      <c r="K1" s="322"/>
      <c r="L1" s="322"/>
      <c r="M1" s="322"/>
    </row>
    <row r="2" spans="1:14" ht="20.100000000000001" customHeight="1" x14ac:dyDescent="0.25">
      <c r="A2" s="326"/>
      <c r="B2" s="327"/>
      <c r="C2" s="327"/>
      <c r="H2" s="326"/>
    </row>
    <row r="3" spans="1:14" ht="24.95" customHeight="1" x14ac:dyDescent="0.4">
      <c r="A3" s="745" t="s">
        <v>209</v>
      </c>
      <c r="B3" s="745"/>
      <c r="C3" s="745"/>
      <c r="D3" s="745"/>
      <c r="E3" s="745"/>
      <c r="F3" s="745"/>
      <c r="G3" s="745"/>
      <c r="H3" s="745" t="s">
        <v>209</v>
      </c>
      <c r="I3" s="745"/>
      <c r="J3" s="745"/>
      <c r="K3" s="745"/>
      <c r="L3" s="745"/>
      <c r="M3" s="745"/>
      <c r="N3" s="745"/>
    </row>
    <row r="4" spans="1:14" ht="24.95" customHeight="1" x14ac:dyDescent="0.4">
      <c r="A4" s="745" t="s">
        <v>122</v>
      </c>
      <c r="B4" s="745"/>
      <c r="C4" s="745"/>
      <c r="D4" s="745"/>
      <c r="E4" s="745"/>
      <c r="F4" s="745"/>
      <c r="G4" s="745"/>
      <c r="H4" s="745" t="s">
        <v>122</v>
      </c>
      <c r="I4" s="745"/>
      <c r="J4" s="745"/>
      <c r="K4" s="745"/>
      <c r="L4" s="745"/>
      <c r="M4" s="745"/>
      <c r="N4" s="745"/>
    </row>
    <row r="5" spans="1:14" ht="20.100000000000001" customHeight="1" x14ac:dyDescent="0.25">
      <c r="A5" s="326"/>
      <c r="B5" s="326"/>
      <c r="C5" s="326"/>
      <c r="D5" s="326"/>
      <c r="E5" s="326"/>
      <c r="F5" s="326"/>
      <c r="G5" s="328" t="s">
        <v>210</v>
      </c>
      <c r="H5" s="326"/>
      <c r="I5" s="327"/>
      <c r="J5" s="327"/>
      <c r="K5" s="327"/>
      <c r="L5" s="327"/>
      <c r="M5" s="329"/>
      <c r="N5" s="328" t="s">
        <v>210</v>
      </c>
    </row>
    <row r="6" spans="1:14" ht="20.100000000000001" customHeight="1" x14ac:dyDescent="0.25">
      <c r="A6" s="330"/>
      <c r="B6" s="331"/>
      <c r="C6" s="331"/>
      <c r="D6" s="331"/>
      <c r="E6" s="331"/>
      <c r="F6" s="331"/>
      <c r="G6" s="332" t="s">
        <v>211</v>
      </c>
      <c r="H6" s="330"/>
      <c r="I6" s="331"/>
      <c r="J6" s="331"/>
      <c r="K6" s="331"/>
      <c r="L6" s="331"/>
      <c r="M6" s="333"/>
      <c r="N6" s="332" t="s">
        <v>211</v>
      </c>
    </row>
    <row r="7" spans="1:14" ht="19.5" customHeight="1" x14ac:dyDescent="0.25">
      <c r="A7" s="334"/>
      <c r="B7" s="335"/>
      <c r="C7" s="335"/>
      <c r="D7" s="335"/>
      <c r="E7" s="335"/>
      <c r="F7" s="335"/>
      <c r="G7" s="336" t="s">
        <v>212</v>
      </c>
      <c r="H7" s="334"/>
      <c r="I7" s="335"/>
      <c r="J7" s="335"/>
      <c r="K7" s="335"/>
      <c r="L7" s="335"/>
      <c r="M7" s="337"/>
      <c r="N7" s="336" t="s">
        <v>212</v>
      </c>
    </row>
    <row r="8" spans="1:14" s="338" customFormat="1" ht="30" customHeight="1" x14ac:dyDescent="0.25">
      <c r="A8" s="746" t="s">
        <v>130</v>
      </c>
      <c r="B8" s="751" t="s">
        <v>196</v>
      </c>
      <c r="C8" s="752"/>
      <c r="D8" s="751" t="s">
        <v>197</v>
      </c>
      <c r="E8" s="752"/>
      <c r="F8" s="751" t="s">
        <v>193</v>
      </c>
      <c r="G8" s="753"/>
      <c r="H8" s="746" t="s">
        <v>130</v>
      </c>
      <c r="I8" s="741" t="s">
        <v>216</v>
      </c>
      <c r="J8" s="754"/>
      <c r="K8" s="741" t="s">
        <v>217</v>
      </c>
      <c r="L8" s="742"/>
      <c r="M8" s="741" t="s">
        <v>218</v>
      </c>
      <c r="N8" s="743"/>
    </row>
    <row r="9" spans="1:14" s="339" customFormat="1" ht="30" customHeight="1" x14ac:dyDescent="0.25">
      <c r="A9" s="747"/>
      <c r="B9" s="842" t="s">
        <v>131</v>
      </c>
      <c r="C9" s="677" t="s">
        <v>214</v>
      </c>
      <c r="D9" s="842" t="s">
        <v>131</v>
      </c>
      <c r="E9" s="677" t="s">
        <v>214</v>
      </c>
      <c r="F9" s="842" t="s">
        <v>131</v>
      </c>
      <c r="G9" s="843" t="s">
        <v>214</v>
      </c>
      <c r="H9" s="747"/>
      <c r="I9" s="842" t="s">
        <v>131</v>
      </c>
      <c r="J9" s="677" t="s">
        <v>214</v>
      </c>
      <c r="K9" s="842" t="s">
        <v>131</v>
      </c>
      <c r="L9" s="677" t="s">
        <v>214</v>
      </c>
      <c r="M9" s="842" t="s">
        <v>131</v>
      </c>
      <c r="N9" s="844" t="s">
        <v>214</v>
      </c>
    </row>
    <row r="10" spans="1:14" ht="15" customHeight="1" x14ac:dyDescent="0.25">
      <c r="A10" s="340"/>
      <c r="B10" s="327"/>
      <c r="C10" s="327"/>
      <c r="D10" s="327"/>
      <c r="E10" s="327"/>
      <c r="F10" s="327"/>
      <c r="G10" s="327"/>
      <c r="H10" s="340"/>
      <c r="I10" s="327"/>
      <c r="J10" s="327"/>
      <c r="K10" s="327"/>
      <c r="L10" s="327"/>
      <c r="M10" s="327"/>
      <c r="N10" s="327"/>
    </row>
    <row r="11" spans="1:14" s="341" customFormat="1" ht="21.95" customHeight="1" x14ac:dyDescent="0.35">
      <c r="A11" s="191" t="s">
        <v>33</v>
      </c>
      <c r="B11" s="845">
        <v>21</v>
      </c>
      <c r="C11" s="845">
        <v>12</v>
      </c>
      <c r="D11" s="845">
        <v>196.3</v>
      </c>
      <c r="E11" s="845">
        <v>130.1</v>
      </c>
      <c r="F11" s="845">
        <v>11.3</v>
      </c>
      <c r="G11" s="845">
        <v>6.1</v>
      </c>
      <c r="H11" s="191" t="s">
        <v>33</v>
      </c>
      <c r="I11" s="845">
        <v>155</v>
      </c>
      <c r="J11" s="845">
        <v>84.3</v>
      </c>
      <c r="K11" s="845">
        <v>13.4</v>
      </c>
      <c r="L11" s="845">
        <v>4.0999999999999996</v>
      </c>
      <c r="M11" s="845">
        <v>0.4</v>
      </c>
      <c r="N11" s="845">
        <v>0.8</v>
      </c>
    </row>
    <row r="12" spans="1:14" s="341" customFormat="1" ht="21.95" customHeight="1" x14ac:dyDescent="0.35">
      <c r="A12" s="191" t="s">
        <v>34</v>
      </c>
      <c r="B12" s="845">
        <v>22.9</v>
      </c>
      <c r="C12" s="845">
        <v>13.1</v>
      </c>
      <c r="D12" s="845">
        <v>193</v>
      </c>
      <c r="E12" s="845">
        <v>126.4</v>
      </c>
      <c r="F12" s="845">
        <v>9.1</v>
      </c>
      <c r="G12" s="845">
        <v>4.7</v>
      </c>
      <c r="H12" s="191" t="s">
        <v>34</v>
      </c>
      <c r="I12" s="845">
        <v>155</v>
      </c>
      <c r="J12" s="845">
        <v>86.7</v>
      </c>
      <c r="K12" s="845">
        <v>17.100000000000001</v>
      </c>
      <c r="L12" s="845">
        <v>5.8</v>
      </c>
      <c r="M12" s="845">
        <v>0.6</v>
      </c>
      <c r="N12" s="845">
        <v>0.8</v>
      </c>
    </row>
    <row r="13" spans="1:14" s="341" customFormat="1" ht="21.95" customHeight="1" x14ac:dyDescent="0.35">
      <c r="A13" s="191" t="s">
        <v>35</v>
      </c>
      <c r="B13" s="845">
        <v>20</v>
      </c>
      <c r="C13" s="845">
        <v>11.6</v>
      </c>
      <c r="D13" s="845">
        <v>191.9</v>
      </c>
      <c r="E13" s="845">
        <v>124.8</v>
      </c>
      <c r="F13" s="845">
        <v>12</v>
      </c>
      <c r="G13" s="845">
        <v>6.3</v>
      </c>
      <c r="H13" s="191" t="s">
        <v>35</v>
      </c>
      <c r="I13" s="845">
        <v>145.80000000000001</v>
      </c>
      <c r="J13" s="845">
        <v>81.400000000000006</v>
      </c>
      <c r="K13" s="845">
        <v>7.9</v>
      </c>
      <c r="L13" s="845">
        <v>2.7</v>
      </c>
      <c r="M13" s="845">
        <v>0.5</v>
      </c>
      <c r="N13" s="845">
        <v>0.7</v>
      </c>
    </row>
    <row r="14" spans="1:14" s="341" customFormat="1" ht="21.95" customHeight="1" x14ac:dyDescent="0.35">
      <c r="A14" s="191" t="s">
        <v>36</v>
      </c>
      <c r="B14" s="845">
        <v>22.2</v>
      </c>
      <c r="C14" s="845">
        <v>12.8</v>
      </c>
      <c r="D14" s="845">
        <v>215.1</v>
      </c>
      <c r="E14" s="845">
        <v>141.80000000000001</v>
      </c>
      <c r="F14" s="845">
        <v>17.8</v>
      </c>
      <c r="G14" s="845">
        <v>9.4</v>
      </c>
      <c r="H14" s="191" t="s">
        <v>36</v>
      </c>
      <c r="I14" s="845">
        <v>141.19999999999999</v>
      </c>
      <c r="J14" s="845">
        <v>77.099999999999994</v>
      </c>
      <c r="K14" s="845">
        <v>12.3</v>
      </c>
      <c r="L14" s="845">
        <v>4.4000000000000004</v>
      </c>
      <c r="M14" s="845">
        <v>0.7</v>
      </c>
      <c r="N14" s="845">
        <v>0.9</v>
      </c>
    </row>
    <row r="15" spans="1:14" s="341" customFormat="1" ht="21.95" customHeight="1" x14ac:dyDescent="0.35">
      <c r="A15" s="191" t="s">
        <v>37</v>
      </c>
      <c r="B15" s="845">
        <v>19.3</v>
      </c>
      <c r="C15" s="845">
        <v>11.1</v>
      </c>
      <c r="D15" s="845">
        <v>184.1</v>
      </c>
      <c r="E15" s="845">
        <v>124.7</v>
      </c>
      <c r="F15" s="845">
        <v>14</v>
      </c>
      <c r="G15" s="845">
        <v>6.9</v>
      </c>
      <c r="H15" s="191" t="s">
        <v>37</v>
      </c>
      <c r="I15" s="845">
        <v>113.3</v>
      </c>
      <c r="J15" s="845">
        <v>64.7</v>
      </c>
      <c r="K15" s="845">
        <v>4.8</v>
      </c>
      <c r="L15" s="845">
        <v>1.7</v>
      </c>
      <c r="M15" s="845">
        <v>0.5</v>
      </c>
      <c r="N15" s="845">
        <v>0.6</v>
      </c>
    </row>
    <row r="16" spans="1:14" s="341" customFormat="1" ht="21.95" customHeight="1" x14ac:dyDescent="0.35">
      <c r="A16" s="191" t="s">
        <v>38</v>
      </c>
      <c r="B16" s="845">
        <v>21.9</v>
      </c>
      <c r="C16" s="845">
        <v>12.8</v>
      </c>
      <c r="D16" s="845">
        <v>201</v>
      </c>
      <c r="E16" s="845">
        <v>136.5</v>
      </c>
      <c r="F16" s="845">
        <v>17.3</v>
      </c>
      <c r="G16" s="845">
        <v>8.8000000000000007</v>
      </c>
      <c r="H16" s="191" t="s">
        <v>38</v>
      </c>
      <c r="I16" s="845">
        <v>106.6</v>
      </c>
      <c r="J16" s="845">
        <v>63.4</v>
      </c>
      <c r="K16" s="845">
        <v>13</v>
      </c>
      <c r="L16" s="845">
        <v>5</v>
      </c>
      <c r="M16" s="845">
        <v>0.5</v>
      </c>
      <c r="N16" s="845">
        <v>0.7</v>
      </c>
    </row>
    <row r="17" spans="1:14" s="341" customFormat="1" ht="21.95" customHeight="1" x14ac:dyDescent="0.35">
      <c r="A17" s="191" t="s">
        <v>39</v>
      </c>
      <c r="B17" s="845">
        <v>22.7</v>
      </c>
      <c r="C17" s="845">
        <v>13.2</v>
      </c>
      <c r="D17" s="845">
        <v>201.7</v>
      </c>
      <c r="E17" s="845">
        <v>141.19999999999999</v>
      </c>
      <c r="F17" s="845">
        <v>19.899999999999999</v>
      </c>
      <c r="G17" s="845">
        <v>10.1</v>
      </c>
      <c r="H17" s="191" t="s">
        <v>39</v>
      </c>
      <c r="I17" s="845">
        <v>124.9</v>
      </c>
      <c r="J17" s="845">
        <v>75.099999999999994</v>
      </c>
      <c r="K17" s="845">
        <v>12.3</v>
      </c>
      <c r="L17" s="845">
        <v>4.8</v>
      </c>
      <c r="M17" s="845">
        <v>0.5</v>
      </c>
      <c r="N17" s="845">
        <v>0.7</v>
      </c>
    </row>
    <row r="18" spans="1:14" s="341" customFormat="1" ht="21.95" customHeight="1" x14ac:dyDescent="0.35">
      <c r="A18" s="191" t="s">
        <v>40</v>
      </c>
      <c r="B18" s="845">
        <v>20.8</v>
      </c>
      <c r="C18" s="845">
        <v>12.2</v>
      </c>
      <c r="D18" s="845">
        <v>169.2</v>
      </c>
      <c r="E18" s="845">
        <v>118.1</v>
      </c>
      <c r="F18" s="845">
        <v>21.8</v>
      </c>
      <c r="G18" s="845">
        <v>11.2</v>
      </c>
      <c r="H18" s="191" t="s">
        <v>40</v>
      </c>
      <c r="I18" s="845">
        <v>93.8</v>
      </c>
      <c r="J18" s="845">
        <v>57</v>
      </c>
      <c r="K18" s="845">
        <v>13.3</v>
      </c>
      <c r="L18" s="845">
        <v>5</v>
      </c>
      <c r="M18" s="845">
        <v>0.6</v>
      </c>
      <c r="N18" s="845">
        <v>0.7</v>
      </c>
    </row>
    <row r="19" spans="1:14" s="341" customFormat="1" ht="21.95" customHeight="1" x14ac:dyDescent="0.35">
      <c r="A19" s="191" t="s">
        <v>41</v>
      </c>
      <c r="B19" s="845">
        <v>21.4</v>
      </c>
      <c r="C19" s="845">
        <v>12.5</v>
      </c>
      <c r="D19" s="845">
        <v>164.2</v>
      </c>
      <c r="E19" s="845">
        <v>114.8</v>
      </c>
      <c r="F19" s="845">
        <v>20.6</v>
      </c>
      <c r="G19" s="845">
        <v>10.8</v>
      </c>
      <c r="H19" s="191" t="s">
        <v>41</v>
      </c>
      <c r="I19" s="845">
        <v>114.9</v>
      </c>
      <c r="J19" s="845">
        <v>70</v>
      </c>
      <c r="K19" s="845">
        <v>16.899999999999999</v>
      </c>
      <c r="L19" s="845">
        <v>6.2</v>
      </c>
      <c r="M19" s="845">
        <v>0.4</v>
      </c>
      <c r="N19" s="845">
        <v>0.6</v>
      </c>
    </row>
    <row r="20" spans="1:14" s="341" customFormat="1" ht="21.95" customHeight="1" x14ac:dyDescent="0.35">
      <c r="A20" s="191" t="s">
        <v>42</v>
      </c>
      <c r="B20" s="845">
        <v>24.1</v>
      </c>
      <c r="C20" s="845">
        <v>13.6</v>
      </c>
      <c r="D20" s="845">
        <v>142</v>
      </c>
      <c r="E20" s="845">
        <v>99.2</v>
      </c>
      <c r="F20" s="845">
        <v>18.8</v>
      </c>
      <c r="G20" s="845">
        <v>9.6999999999999993</v>
      </c>
      <c r="H20" s="191" t="s">
        <v>42</v>
      </c>
      <c r="I20" s="845">
        <v>106.3</v>
      </c>
      <c r="J20" s="845">
        <v>65.2</v>
      </c>
      <c r="K20" s="845">
        <v>17.399999999999999</v>
      </c>
      <c r="L20" s="845">
        <v>6.5</v>
      </c>
      <c r="M20" s="845">
        <v>0.4</v>
      </c>
      <c r="N20" s="845">
        <v>0.5</v>
      </c>
    </row>
    <row r="21" spans="1:14" s="341" customFormat="1" ht="21.95" customHeight="1" x14ac:dyDescent="0.35">
      <c r="A21" s="191" t="s">
        <v>43</v>
      </c>
      <c r="B21" s="845">
        <v>22.4</v>
      </c>
      <c r="C21" s="845">
        <v>12.3</v>
      </c>
      <c r="D21" s="845">
        <v>127.3</v>
      </c>
      <c r="E21" s="845">
        <v>88.7</v>
      </c>
      <c r="F21" s="845">
        <v>13.1</v>
      </c>
      <c r="G21" s="845">
        <v>7</v>
      </c>
      <c r="H21" s="191" t="s">
        <v>43</v>
      </c>
      <c r="I21" s="845">
        <v>104</v>
      </c>
      <c r="J21" s="845">
        <v>63.8</v>
      </c>
      <c r="K21" s="845">
        <v>8.1999999999999993</v>
      </c>
      <c r="L21" s="845">
        <v>2.7</v>
      </c>
      <c r="M21" s="845">
        <v>0.4</v>
      </c>
      <c r="N21" s="845">
        <v>0.5</v>
      </c>
    </row>
    <row r="22" spans="1:14" s="341" customFormat="1" ht="21.95" customHeight="1" x14ac:dyDescent="0.35">
      <c r="A22" s="191" t="s">
        <v>44</v>
      </c>
      <c r="B22" s="845">
        <v>19.899999999999999</v>
      </c>
      <c r="C22" s="845">
        <v>10.9</v>
      </c>
      <c r="D22" s="845">
        <v>131.5</v>
      </c>
      <c r="E22" s="845">
        <v>106.2</v>
      </c>
      <c r="F22" s="845">
        <v>18.5</v>
      </c>
      <c r="G22" s="845">
        <v>9.9</v>
      </c>
      <c r="H22" s="191" t="s">
        <v>44</v>
      </c>
      <c r="I22" s="845">
        <v>102</v>
      </c>
      <c r="J22" s="845">
        <v>61.2</v>
      </c>
      <c r="K22" s="845">
        <v>11.8</v>
      </c>
      <c r="L22" s="845">
        <v>3.7</v>
      </c>
      <c r="M22" s="845">
        <v>0.4</v>
      </c>
      <c r="N22" s="845">
        <v>0.5</v>
      </c>
    </row>
    <row r="23" spans="1:14" s="341" customFormat="1" ht="21.95" customHeight="1" x14ac:dyDescent="0.35">
      <c r="A23" s="191" t="s">
        <v>45</v>
      </c>
      <c r="B23" s="845">
        <v>18.100000000000001</v>
      </c>
      <c r="C23" s="845">
        <v>9.8000000000000007</v>
      </c>
      <c r="D23" s="845">
        <v>123.3</v>
      </c>
      <c r="E23" s="845">
        <v>99.8</v>
      </c>
      <c r="F23" s="845">
        <v>20.7</v>
      </c>
      <c r="G23" s="845">
        <v>10.9</v>
      </c>
      <c r="H23" s="191" t="s">
        <v>45</v>
      </c>
      <c r="I23" s="845">
        <v>100.6</v>
      </c>
      <c r="J23" s="845">
        <v>60.4</v>
      </c>
      <c r="K23" s="845">
        <v>10.8</v>
      </c>
      <c r="L23" s="845">
        <v>3.3</v>
      </c>
      <c r="M23" s="845">
        <v>0.4</v>
      </c>
      <c r="N23" s="845">
        <v>0.5</v>
      </c>
    </row>
    <row r="24" spans="1:14" s="341" customFormat="1" ht="21.95" customHeight="1" x14ac:dyDescent="0.35">
      <c r="A24" s="191" t="s">
        <v>46</v>
      </c>
      <c r="B24" s="845">
        <v>19</v>
      </c>
      <c r="C24" s="845">
        <v>9.8000000000000007</v>
      </c>
      <c r="D24" s="845">
        <v>111</v>
      </c>
      <c r="E24" s="845">
        <v>89.8</v>
      </c>
      <c r="F24" s="845">
        <v>26.6</v>
      </c>
      <c r="G24" s="845">
        <v>13.7</v>
      </c>
      <c r="H24" s="191" t="s">
        <v>46</v>
      </c>
      <c r="I24" s="845">
        <v>96.1</v>
      </c>
      <c r="J24" s="845">
        <v>57.6</v>
      </c>
      <c r="K24" s="845">
        <v>6.1</v>
      </c>
      <c r="L24" s="845">
        <v>1.9</v>
      </c>
      <c r="M24" s="845">
        <v>0.3</v>
      </c>
      <c r="N24" s="845">
        <v>0.4</v>
      </c>
    </row>
    <row r="25" spans="1:14" s="341" customFormat="1" ht="21.95" customHeight="1" x14ac:dyDescent="0.35">
      <c r="A25" s="191" t="s">
        <v>47</v>
      </c>
      <c r="B25" s="845">
        <v>20.100000000000001</v>
      </c>
      <c r="C25" s="845">
        <v>10.4</v>
      </c>
      <c r="D25" s="845">
        <v>102.2</v>
      </c>
      <c r="E25" s="845">
        <v>82.2</v>
      </c>
      <c r="F25" s="845">
        <v>25.4</v>
      </c>
      <c r="G25" s="845">
        <v>13</v>
      </c>
      <c r="H25" s="191" t="s">
        <v>47</v>
      </c>
      <c r="I25" s="845">
        <v>86.2</v>
      </c>
      <c r="J25" s="845">
        <v>49.7</v>
      </c>
      <c r="K25" s="845">
        <v>10.6</v>
      </c>
      <c r="L25" s="845">
        <v>3.3</v>
      </c>
      <c r="M25" s="845">
        <v>0.3</v>
      </c>
      <c r="N25" s="845">
        <v>0.4</v>
      </c>
    </row>
    <row r="26" spans="1:14" s="341" customFormat="1" ht="21.95" customHeight="1" x14ac:dyDescent="0.35">
      <c r="A26" s="191" t="s">
        <v>48</v>
      </c>
      <c r="B26" s="845">
        <v>19.5</v>
      </c>
      <c r="C26" s="845">
        <v>10.1</v>
      </c>
      <c r="D26" s="845">
        <v>94.1</v>
      </c>
      <c r="E26" s="845">
        <v>76</v>
      </c>
      <c r="F26" s="845">
        <v>25.4</v>
      </c>
      <c r="G26" s="845">
        <v>13</v>
      </c>
      <c r="H26" s="191" t="s">
        <v>48</v>
      </c>
      <c r="I26" s="845">
        <v>83.1</v>
      </c>
      <c r="J26" s="845">
        <v>48</v>
      </c>
      <c r="K26" s="845">
        <v>8.9</v>
      </c>
      <c r="L26" s="845">
        <v>2.8</v>
      </c>
      <c r="M26" s="845">
        <v>0.3</v>
      </c>
      <c r="N26" s="845">
        <v>0.4</v>
      </c>
    </row>
    <row r="27" spans="1:14" s="341" customFormat="1" ht="21.95" customHeight="1" x14ac:dyDescent="0.35">
      <c r="A27" s="191" t="s">
        <v>49</v>
      </c>
      <c r="B27" s="845">
        <v>20</v>
      </c>
      <c r="C27" s="845">
        <v>10.4</v>
      </c>
      <c r="D27" s="845">
        <v>94.1</v>
      </c>
      <c r="E27" s="845">
        <v>76.599999999999994</v>
      </c>
      <c r="F27" s="845">
        <v>24.7</v>
      </c>
      <c r="G27" s="845">
        <v>12.6</v>
      </c>
      <c r="H27" s="191" t="s">
        <v>49</v>
      </c>
      <c r="I27" s="845">
        <v>83.1</v>
      </c>
      <c r="J27" s="845">
        <v>48.1</v>
      </c>
      <c r="K27" s="845">
        <v>12.4</v>
      </c>
      <c r="L27" s="845">
        <v>3.7</v>
      </c>
      <c r="M27" s="845">
        <v>0.2</v>
      </c>
      <c r="N27" s="845">
        <v>0.3</v>
      </c>
    </row>
    <row r="28" spans="1:14" s="341" customFormat="1" ht="21.95" customHeight="1" x14ac:dyDescent="0.35">
      <c r="A28" s="191" t="s">
        <v>50</v>
      </c>
      <c r="B28" s="845">
        <v>18</v>
      </c>
      <c r="C28" s="845">
        <v>8.6999999999999993</v>
      </c>
      <c r="D28" s="845">
        <v>87.8</v>
      </c>
      <c r="E28" s="845">
        <v>70.900000000000006</v>
      </c>
      <c r="F28" s="845">
        <v>25.8</v>
      </c>
      <c r="G28" s="845">
        <v>12.9</v>
      </c>
      <c r="H28" s="191" t="s">
        <v>50</v>
      </c>
      <c r="I28" s="845">
        <v>80.400000000000006</v>
      </c>
      <c r="J28" s="845">
        <v>46.3</v>
      </c>
      <c r="K28" s="845">
        <v>1.3</v>
      </c>
      <c r="L28" s="845">
        <v>0.5</v>
      </c>
      <c r="M28" s="845">
        <v>0.3</v>
      </c>
      <c r="N28" s="845">
        <v>0.4</v>
      </c>
    </row>
    <row r="29" spans="1:14" s="341" customFormat="1" ht="21.95" customHeight="1" x14ac:dyDescent="0.35">
      <c r="A29" s="191" t="s">
        <v>51</v>
      </c>
      <c r="B29" s="845">
        <v>20.399999999999999</v>
      </c>
      <c r="C29" s="845">
        <v>9.6999999999999993</v>
      </c>
      <c r="D29" s="845">
        <v>84.7</v>
      </c>
      <c r="E29" s="845">
        <v>68.099999999999994</v>
      </c>
      <c r="F29" s="845">
        <v>25.3</v>
      </c>
      <c r="G29" s="845">
        <v>12.9</v>
      </c>
      <c r="H29" s="191" t="s">
        <v>51</v>
      </c>
      <c r="I29" s="845">
        <v>80.599999999999994</v>
      </c>
      <c r="J29" s="845">
        <v>46.6</v>
      </c>
      <c r="K29" s="845">
        <v>1.7</v>
      </c>
      <c r="L29" s="845">
        <v>0.6</v>
      </c>
      <c r="M29" s="845">
        <v>0.3</v>
      </c>
      <c r="N29" s="845">
        <v>0.4</v>
      </c>
    </row>
    <row r="30" spans="1:14" s="341" customFormat="1" ht="21.95" customHeight="1" x14ac:dyDescent="0.35">
      <c r="A30" s="191" t="s">
        <v>97</v>
      </c>
      <c r="B30" s="845">
        <v>19.600000000000001</v>
      </c>
      <c r="C30" s="845">
        <v>9.6</v>
      </c>
      <c r="D30" s="845">
        <v>85.6</v>
      </c>
      <c r="E30" s="845">
        <v>68.2</v>
      </c>
      <c r="F30" s="845">
        <v>24</v>
      </c>
      <c r="G30" s="845">
        <v>12.1</v>
      </c>
      <c r="H30" s="191" t="s">
        <v>97</v>
      </c>
      <c r="I30" s="845">
        <v>76.3</v>
      </c>
      <c r="J30" s="845">
        <v>44.2</v>
      </c>
      <c r="K30" s="845">
        <v>1.7</v>
      </c>
      <c r="L30" s="845">
        <v>0.6</v>
      </c>
      <c r="M30" s="845">
        <v>0.2</v>
      </c>
      <c r="N30" s="845">
        <v>0.3</v>
      </c>
    </row>
    <row r="31" spans="1:14" s="341" customFormat="1" ht="21.95" customHeight="1" x14ac:dyDescent="0.35">
      <c r="A31" s="191" t="s">
        <v>53</v>
      </c>
      <c r="B31" s="849">
        <v>19.8</v>
      </c>
      <c r="C31" s="849">
        <v>9.6</v>
      </c>
      <c r="D31" s="849">
        <v>84.4</v>
      </c>
      <c r="E31" s="849">
        <v>67.2</v>
      </c>
      <c r="F31" s="850">
        <v>24.4</v>
      </c>
      <c r="G31" s="850">
        <v>12.3</v>
      </c>
      <c r="H31" s="191" t="s">
        <v>53</v>
      </c>
      <c r="I31" s="850">
        <v>76.400000000000006</v>
      </c>
      <c r="J31" s="850">
        <v>44.5</v>
      </c>
      <c r="K31" s="850">
        <v>6.9</v>
      </c>
      <c r="L31" s="850">
        <v>2.2000000000000002</v>
      </c>
      <c r="M31" s="850">
        <v>0.2</v>
      </c>
      <c r="N31" s="850">
        <v>0.3</v>
      </c>
    </row>
    <row r="32" spans="1:14" s="341" customFormat="1" ht="21.95" customHeight="1" x14ac:dyDescent="0.35">
      <c r="A32" s="191" t="s">
        <v>98</v>
      </c>
      <c r="B32" s="849">
        <v>17.600000000000001</v>
      </c>
      <c r="C32" s="849">
        <v>8.6999999999999993</v>
      </c>
      <c r="D32" s="849">
        <v>82.3</v>
      </c>
      <c r="E32" s="849">
        <v>65.7</v>
      </c>
      <c r="F32" s="850">
        <v>24</v>
      </c>
      <c r="G32" s="850">
        <v>12.3</v>
      </c>
      <c r="H32" s="191" t="s">
        <v>98</v>
      </c>
      <c r="I32" s="850">
        <v>75.400000000000006</v>
      </c>
      <c r="J32" s="850">
        <v>44</v>
      </c>
      <c r="K32" s="850">
        <v>1.9</v>
      </c>
      <c r="L32" s="850">
        <v>0.7</v>
      </c>
      <c r="M32" s="850">
        <v>0.3</v>
      </c>
      <c r="N32" s="850">
        <v>0.4</v>
      </c>
    </row>
    <row r="33" spans="1:14" s="341" customFormat="1" ht="21.95" customHeight="1" x14ac:dyDescent="0.35">
      <c r="A33" s="191" t="s">
        <v>55</v>
      </c>
      <c r="B33" s="845">
        <v>12.1</v>
      </c>
      <c r="C33" s="845">
        <v>6</v>
      </c>
      <c r="D33" s="845">
        <v>82.5</v>
      </c>
      <c r="E33" s="845">
        <v>66</v>
      </c>
      <c r="F33" s="845">
        <v>24.1</v>
      </c>
      <c r="G33" s="845">
        <v>12.4</v>
      </c>
      <c r="H33" s="191" t="s">
        <v>55</v>
      </c>
      <c r="I33" s="845">
        <v>76.2</v>
      </c>
      <c r="J33" s="845">
        <v>44.8</v>
      </c>
      <c r="K33" s="845">
        <v>1.9</v>
      </c>
      <c r="L33" s="845">
        <v>0.7</v>
      </c>
      <c r="M33" s="845">
        <v>0.3</v>
      </c>
      <c r="N33" s="845">
        <v>0.4</v>
      </c>
    </row>
    <row r="34" spans="1:14" s="341" customFormat="1" ht="21.95" customHeight="1" x14ac:dyDescent="0.35">
      <c r="A34" s="191" t="s">
        <v>56</v>
      </c>
      <c r="B34" s="845">
        <v>10.7</v>
      </c>
      <c r="C34" s="845">
        <v>5.6</v>
      </c>
      <c r="D34" s="845">
        <v>81.900000000000006</v>
      </c>
      <c r="E34" s="845">
        <v>66</v>
      </c>
      <c r="F34" s="845">
        <v>23.6</v>
      </c>
      <c r="G34" s="845">
        <v>10.8</v>
      </c>
      <c r="H34" s="191" t="s">
        <v>56</v>
      </c>
      <c r="I34" s="845">
        <v>76.8</v>
      </c>
      <c r="J34" s="845">
        <v>46.1</v>
      </c>
      <c r="K34" s="845">
        <v>1.6</v>
      </c>
      <c r="L34" s="845">
        <v>0.6</v>
      </c>
      <c r="M34" s="845">
        <v>0.3</v>
      </c>
      <c r="N34" s="845">
        <v>0.4</v>
      </c>
    </row>
    <row r="35" spans="1:14" s="341" customFormat="1" ht="21.95" customHeight="1" x14ac:dyDescent="0.35">
      <c r="A35" s="192" t="s">
        <v>57</v>
      </c>
      <c r="B35" s="846">
        <v>12.2</v>
      </c>
      <c r="C35" s="846">
        <v>6.4</v>
      </c>
      <c r="D35" s="846">
        <v>85.3</v>
      </c>
      <c r="E35" s="846">
        <v>69.3</v>
      </c>
      <c r="F35" s="846">
        <v>24.9</v>
      </c>
      <c r="G35" s="846">
        <v>12.2</v>
      </c>
      <c r="H35" s="192" t="s">
        <v>57</v>
      </c>
      <c r="I35" s="846">
        <v>82.8</v>
      </c>
      <c r="J35" s="846">
        <v>51.1</v>
      </c>
      <c r="K35" s="846">
        <v>2.2999999999999998</v>
      </c>
      <c r="L35" s="846">
        <v>0.9</v>
      </c>
      <c r="M35" s="846">
        <v>0.3</v>
      </c>
      <c r="N35" s="846">
        <v>0.4</v>
      </c>
    </row>
    <row r="36" spans="1:14" s="342" customFormat="1" ht="21.95" customHeight="1" x14ac:dyDescent="0.35">
      <c r="A36" s="191" t="s">
        <v>58</v>
      </c>
      <c r="B36" s="847">
        <v>11.6</v>
      </c>
      <c r="C36" s="847">
        <v>5.9</v>
      </c>
      <c r="D36" s="847">
        <v>87</v>
      </c>
      <c r="E36" s="847">
        <v>72.8</v>
      </c>
      <c r="F36" s="847">
        <v>23.7</v>
      </c>
      <c r="G36" s="847">
        <v>11.4</v>
      </c>
      <c r="H36" s="191" t="s">
        <v>58</v>
      </c>
      <c r="I36" s="847">
        <v>83.4</v>
      </c>
      <c r="J36" s="847">
        <v>59.1</v>
      </c>
      <c r="K36" s="845">
        <v>1.7</v>
      </c>
      <c r="L36" s="845">
        <v>0.6</v>
      </c>
      <c r="M36" s="845">
        <v>0.3</v>
      </c>
      <c r="N36" s="845">
        <v>0.4</v>
      </c>
    </row>
    <row r="37" spans="1:14" s="342" customFormat="1" ht="21.95" customHeight="1" x14ac:dyDescent="0.35">
      <c r="A37" s="191" t="s">
        <v>59</v>
      </c>
      <c r="B37" s="848">
        <v>10.5</v>
      </c>
      <c r="C37" s="848">
        <v>5.6</v>
      </c>
      <c r="D37" s="848">
        <v>87.5</v>
      </c>
      <c r="E37" s="848">
        <v>73.599999999999994</v>
      </c>
      <c r="F37" s="848">
        <v>22.2</v>
      </c>
      <c r="G37" s="848">
        <v>11.3</v>
      </c>
      <c r="H37" s="191" t="s">
        <v>59</v>
      </c>
      <c r="I37" s="848">
        <v>81</v>
      </c>
      <c r="J37" s="848">
        <v>58</v>
      </c>
      <c r="K37" s="845">
        <v>0.7</v>
      </c>
      <c r="L37" s="845">
        <v>0.2</v>
      </c>
      <c r="M37" s="845">
        <v>0.3</v>
      </c>
      <c r="N37" s="845">
        <v>0.4</v>
      </c>
    </row>
    <row r="38" spans="1:14" s="342" customFormat="1" ht="21.95" customHeight="1" x14ac:dyDescent="0.35">
      <c r="A38" s="191" t="s">
        <v>60</v>
      </c>
      <c r="B38" s="851">
        <v>9.3000000000000007</v>
      </c>
      <c r="C38" s="852">
        <v>5</v>
      </c>
      <c r="D38" s="851">
        <v>86.9</v>
      </c>
      <c r="E38" s="851">
        <v>73.7</v>
      </c>
      <c r="F38" s="851">
        <v>22.3</v>
      </c>
      <c r="G38" s="851">
        <v>11.4</v>
      </c>
      <c r="H38" s="191" t="s">
        <v>60</v>
      </c>
      <c r="I38" s="851">
        <v>93.4</v>
      </c>
      <c r="J38" s="851">
        <v>73.900000000000006</v>
      </c>
      <c r="K38" s="849">
        <v>2.1</v>
      </c>
      <c r="L38" s="849">
        <v>0.7</v>
      </c>
      <c r="M38" s="849">
        <v>0.3</v>
      </c>
      <c r="N38" s="849">
        <v>0.4</v>
      </c>
    </row>
    <row r="39" spans="1:14" s="342" customFormat="1" ht="21.95" customHeight="1" x14ac:dyDescent="0.35">
      <c r="A39" s="191" t="s">
        <v>61</v>
      </c>
      <c r="B39" s="851">
        <v>10.5</v>
      </c>
      <c r="C39" s="851">
        <v>5.5</v>
      </c>
      <c r="D39" s="851">
        <v>89.8</v>
      </c>
      <c r="E39" s="851">
        <v>76.7</v>
      </c>
      <c r="F39" s="851">
        <v>22.9</v>
      </c>
      <c r="G39" s="851">
        <v>11.4</v>
      </c>
      <c r="H39" s="191" t="s">
        <v>61</v>
      </c>
      <c r="I39" s="851">
        <v>92.4</v>
      </c>
      <c r="J39" s="851">
        <v>73.599999999999994</v>
      </c>
      <c r="K39" s="849">
        <v>2.2000000000000002</v>
      </c>
      <c r="L39" s="849">
        <v>0.7</v>
      </c>
      <c r="M39" s="849">
        <v>0.3</v>
      </c>
      <c r="N39" s="849">
        <v>0.4</v>
      </c>
    </row>
    <row r="40" spans="1:14" s="342" customFormat="1" ht="21.95" customHeight="1" x14ac:dyDescent="0.35">
      <c r="A40" s="191" t="s">
        <v>62</v>
      </c>
      <c r="B40" s="851">
        <v>8.6</v>
      </c>
      <c r="C40" s="851">
        <v>4.5999999999999996</v>
      </c>
      <c r="D40" s="851">
        <v>86.4</v>
      </c>
      <c r="E40" s="851">
        <v>70.400000000000006</v>
      </c>
      <c r="F40" s="851">
        <v>23.8</v>
      </c>
      <c r="G40" s="851">
        <v>13</v>
      </c>
      <c r="H40" s="191" t="s">
        <v>62</v>
      </c>
      <c r="I40" s="851">
        <v>77.599999999999994</v>
      </c>
      <c r="J40" s="851">
        <v>63.9</v>
      </c>
      <c r="K40" s="849">
        <v>0.6</v>
      </c>
      <c r="L40" s="849">
        <v>0.2</v>
      </c>
      <c r="M40" s="849">
        <v>0.3</v>
      </c>
      <c r="N40" s="849">
        <v>0.4</v>
      </c>
    </row>
    <row r="41" spans="1:14" s="342" customFormat="1" ht="21.95" customHeight="1" x14ac:dyDescent="0.35">
      <c r="A41" s="191" t="s">
        <v>63</v>
      </c>
      <c r="B41" s="851">
        <v>7.7</v>
      </c>
      <c r="C41" s="851">
        <v>4.4000000000000004</v>
      </c>
      <c r="D41" s="851">
        <v>51.9</v>
      </c>
      <c r="E41" s="851">
        <v>42.3</v>
      </c>
      <c r="F41" s="851">
        <v>16.3</v>
      </c>
      <c r="G41" s="851">
        <v>8.9</v>
      </c>
      <c r="H41" s="191" t="s">
        <v>63</v>
      </c>
      <c r="I41" s="851">
        <v>60.1</v>
      </c>
      <c r="J41" s="851">
        <v>46.7</v>
      </c>
      <c r="K41" s="849">
        <v>1.5</v>
      </c>
      <c r="L41" s="849">
        <v>0.4</v>
      </c>
      <c r="M41" s="849">
        <v>0.2</v>
      </c>
      <c r="N41" s="849">
        <v>0.2</v>
      </c>
    </row>
    <row r="42" spans="1:14" s="342" customFormat="1" ht="21.95" customHeight="1" x14ac:dyDescent="0.35">
      <c r="A42" s="191" t="s">
        <v>64</v>
      </c>
      <c r="B42" s="851">
        <v>5.5</v>
      </c>
      <c r="C42" s="851">
        <v>3.2</v>
      </c>
      <c r="D42" s="851">
        <v>38.5</v>
      </c>
      <c r="E42" s="851">
        <v>30.7</v>
      </c>
      <c r="F42" s="851">
        <v>14.1</v>
      </c>
      <c r="G42" s="851">
        <v>6.4</v>
      </c>
      <c r="H42" s="191" t="s">
        <v>64</v>
      </c>
      <c r="I42" s="851">
        <v>64.5</v>
      </c>
      <c r="J42" s="851">
        <v>48.6</v>
      </c>
      <c r="K42" s="849">
        <v>2.5</v>
      </c>
      <c r="L42" s="849">
        <v>0.7</v>
      </c>
      <c r="M42" s="849">
        <v>0.1</v>
      </c>
      <c r="N42" s="849">
        <v>0.2</v>
      </c>
    </row>
    <row r="43" spans="1:14" s="342" customFormat="1" ht="21.95" customHeight="1" x14ac:dyDescent="0.35">
      <c r="A43" s="191" t="s">
        <v>65</v>
      </c>
      <c r="B43" s="851">
        <v>6.7</v>
      </c>
      <c r="C43" s="851">
        <v>3.6</v>
      </c>
      <c r="D43" s="851">
        <v>37.9</v>
      </c>
      <c r="E43" s="851">
        <v>32.5</v>
      </c>
      <c r="F43" s="851">
        <v>13.5</v>
      </c>
      <c r="G43" s="851">
        <v>5.8</v>
      </c>
      <c r="H43" s="191" t="s">
        <v>65</v>
      </c>
      <c r="I43" s="851">
        <v>62.9</v>
      </c>
      <c r="J43" s="851">
        <v>49.8</v>
      </c>
      <c r="K43" s="849">
        <v>2.6</v>
      </c>
      <c r="L43" s="849">
        <v>0.9</v>
      </c>
      <c r="M43" s="849">
        <v>0.1</v>
      </c>
      <c r="N43" s="849">
        <v>0.1</v>
      </c>
    </row>
    <row r="44" spans="1:14" s="342" customFormat="1" ht="21.95" customHeight="1" x14ac:dyDescent="0.35">
      <c r="A44" s="191" t="s">
        <v>66</v>
      </c>
      <c r="B44" s="851">
        <v>8.9</v>
      </c>
      <c r="C44" s="851">
        <v>4.8</v>
      </c>
      <c r="D44" s="851">
        <v>61.7</v>
      </c>
      <c r="E44" s="851">
        <v>55.8</v>
      </c>
      <c r="F44" s="851">
        <v>10.3</v>
      </c>
      <c r="G44" s="851">
        <v>4.4000000000000004</v>
      </c>
      <c r="H44" s="191" t="s">
        <v>66</v>
      </c>
      <c r="I44" s="851">
        <v>60.3</v>
      </c>
      <c r="J44" s="851">
        <v>50.7</v>
      </c>
      <c r="K44" s="849">
        <v>4.5999999999999996</v>
      </c>
      <c r="L44" s="849">
        <v>1.6</v>
      </c>
      <c r="M44" s="849">
        <v>0.1</v>
      </c>
      <c r="N44" s="849">
        <v>0.2</v>
      </c>
    </row>
    <row r="45" spans="1:14" s="342" customFormat="1" ht="21.95" customHeight="1" x14ac:dyDescent="0.35">
      <c r="A45" s="191" t="s">
        <v>67</v>
      </c>
      <c r="B45" s="852">
        <v>3</v>
      </c>
      <c r="C45" s="851">
        <v>1.6</v>
      </c>
      <c r="D45" s="851">
        <v>50.9</v>
      </c>
      <c r="E45" s="852">
        <v>45</v>
      </c>
      <c r="F45" s="851">
        <v>7.7</v>
      </c>
      <c r="G45" s="851">
        <v>3.4</v>
      </c>
      <c r="H45" s="191" t="s">
        <v>67</v>
      </c>
      <c r="I45" s="851">
        <v>48.8</v>
      </c>
      <c r="J45" s="851">
        <v>43.2</v>
      </c>
      <c r="K45" s="849">
        <v>1.7</v>
      </c>
      <c r="L45" s="849">
        <v>0.6</v>
      </c>
      <c r="M45" s="849">
        <v>0.1</v>
      </c>
      <c r="N45" s="849">
        <v>0.2</v>
      </c>
    </row>
    <row r="46" spans="1:14" s="342" customFormat="1" ht="21.95" customHeight="1" x14ac:dyDescent="0.35">
      <c r="A46" s="191" t="s">
        <v>68</v>
      </c>
      <c r="B46" s="851">
        <v>3.5</v>
      </c>
      <c r="C46" s="851">
        <v>1.6</v>
      </c>
      <c r="D46" s="851">
        <v>51.4</v>
      </c>
      <c r="E46" s="851">
        <v>45.8</v>
      </c>
      <c r="F46" s="851">
        <v>6.5</v>
      </c>
      <c r="G46" s="851">
        <v>2.9</v>
      </c>
      <c r="H46" s="191" t="s">
        <v>68</v>
      </c>
      <c r="I46" s="851">
        <v>46.3</v>
      </c>
      <c r="J46" s="851">
        <v>40.9</v>
      </c>
      <c r="K46" s="849">
        <v>3.4</v>
      </c>
      <c r="L46" s="849">
        <v>1.4</v>
      </c>
      <c r="M46" s="849">
        <v>0.1</v>
      </c>
      <c r="N46" s="849">
        <v>0.1</v>
      </c>
    </row>
    <row r="47" spans="1:14" s="342" customFormat="1" ht="21.95" customHeight="1" x14ac:dyDescent="0.35">
      <c r="A47" s="191" t="s">
        <v>69</v>
      </c>
      <c r="B47" s="851">
        <v>2.4</v>
      </c>
      <c r="C47" s="851">
        <v>1.4</v>
      </c>
      <c r="D47" s="851">
        <v>55.9</v>
      </c>
      <c r="E47" s="851">
        <v>58.1</v>
      </c>
      <c r="F47" s="851">
        <v>7.7</v>
      </c>
      <c r="G47" s="851">
        <v>4.2</v>
      </c>
      <c r="H47" s="191" t="s">
        <v>69</v>
      </c>
      <c r="I47" s="851">
        <v>67.7</v>
      </c>
      <c r="J47" s="852">
        <v>67</v>
      </c>
      <c r="K47" s="849">
        <v>2.8</v>
      </c>
      <c r="L47" s="849">
        <v>1.3</v>
      </c>
      <c r="M47" s="849">
        <v>0.1</v>
      </c>
      <c r="N47" s="849">
        <v>0.2</v>
      </c>
    </row>
    <row r="48" spans="1:14" s="342" customFormat="1" ht="21.95" customHeight="1" x14ac:dyDescent="0.35">
      <c r="A48" s="191" t="s">
        <v>70</v>
      </c>
      <c r="B48" s="851">
        <v>2.8</v>
      </c>
      <c r="C48" s="851">
        <v>1.8</v>
      </c>
      <c r="D48" s="851">
        <v>48.2</v>
      </c>
      <c r="E48" s="851">
        <v>45.6</v>
      </c>
      <c r="F48" s="851">
        <v>8.1999999999999993</v>
      </c>
      <c r="G48" s="851">
        <v>4.5</v>
      </c>
      <c r="H48" s="191" t="s">
        <v>70</v>
      </c>
      <c r="I48" s="851">
        <v>49.1</v>
      </c>
      <c r="J48" s="851">
        <v>50.3</v>
      </c>
      <c r="K48" s="849">
        <v>7.3</v>
      </c>
      <c r="L48" s="849">
        <v>3.2</v>
      </c>
      <c r="M48" s="849">
        <v>0.3</v>
      </c>
      <c r="N48" s="849">
        <v>0.4</v>
      </c>
    </row>
    <row r="49" spans="1:14" s="342" customFormat="1" ht="21.95" customHeight="1" x14ac:dyDescent="0.35">
      <c r="A49" s="191" t="s">
        <v>71</v>
      </c>
      <c r="B49" s="851">
        <v>2.7</v>
      </c>
      <c r="C49" s="851">
        <v>1.7</v>
      </c>
      <c r="D49" s="851">
        <v>32.4</v>
      </c>
      <c r="E49" s="851">
        <v>31.6</v>
      </c>
      <c r="F49" s="851">
        <v>6.5</v>
      </c>
      <c r="G49" s="851">
        <v>3.6</v>
      </c>
      <c r="H49" s="191" t="s">
        <v>71</v>
      </c>
      <c r="I49" s="851">
        <v>45.4</v>
      </c>
      <c r="J49" s="851">
        <v>48.5</v>
      </c>
      <c r="K49" s="849">
        <v>7.7</v>
      </c>
      <c r="L49" s="849">
        <v>3.5</v>
      </c>
      <c r="M49" s="849">
        <v>0.4</v>
      </c>
      <c r="N49" s="849">
        <v>0.5</v>
      </c>
    </row>
    <row r="50" spans="1:14" s="342" customFormat="1" ht="21.95" customHeight="1" x14ac:dyDescent="0.35">
      <c r="A50" s="191" t="s">
        <v>72</v>
      </c>
      <c r="B50" s="851">
        <v>3.1</v>
      </c>
      <c r="C50" s="851">
        <v>1.9</v>
      </c>
      <c r="D50" s="851">
        <v>29.3</v>
      </c>
      <c r="E50" s="851">
        <v>29.5</v>
      </c>
      <c r="F50" s="851">
        <v>7.5</v>
      </c>
      <c r="G50" s="851">
        <v>4.3</v>
      </c>
      <c r="H50" s="191" t="s">
        <v>72</v>
      </c>
      <c r="I50" s="851">
        <v>38.5</v>
      </c>
      <c r="J50" s="852">
        <v>44</v>
      </c>
      <c r="K50" s="849">
        <v>8.8000000000000007</v>
      </c>
      <c r="L50" s="849">
        <v>3.8</v>
      </c>
      <c r="M50" s="849">
        <v>0.2</v>
      </c>
      <c r="N50" s="849">
        <v>0.3</v>
      </c>
    </row>
    <row r="51" spans="1:14" s="342" customFormat="1" ht="21.95" customHeight="1" x14ac:dyDescent="0.35">
      <c r="A51" s="191" t="s">
        <v>73</v>
      </c>
      <c r="B51" s="851">
        <v>2.5</v>
      </c>
      <c r="C51" s="851">
        <v>1.6</v>
      </c>
      <c r="D51" s="851">
        <v>19.7</v>
      </c>
      <c r="E51" s="851">
        <v>20.5</v>
      </c>
      <c r="F51" s="851">
        <v>11.6</v>
      </c>
      <c r="G51" s="851">
        <v>6.9</v>
      </c>
      <c r="H51" s="191" t="s">
        <v>73</v>
      </c>
      <c r="I51" s="851">
        <v>43.5</v>
      </c>
      <c r="J51" s="852">
        <v>46</v>
      </c>
      <c r="K51" s="849">
        <v>6.4</v>
      </c>
      <c r="L51" s="849">
        <v>2.9</v>
      </c>
      <c r="M51" s="849">
        <v>0.1</v>
      </c>
      <c r="N51" s="849">
        <v>0.2</v>
      </c>
    </row>
    <row r="52" spans="1:14" s="342" customFormat="1" ht="21.95" customHeight="1" x14ac:dyDescent="0.35">
      <c r="A52" s="191" t="s">
        <v>74</v>
      </c>
      <c r="B52" s="851">
        <v>2.5</v>
      </c>
      <c r="C52" s="851">
        <v>2.9</v>
      </c>
      <c r="D52" s="852">
        <v>20</v>
      </c>
      <c r="E52" s="851">
        <v>18.899999999999999</v>
      </c>
      <c r="F52" s="851">
        <v>9.1</v>
      </c>
      <c r="G52" s="851">
        <v>5.4</v>
      </c>
      <c r="H52" s="191" t="s">
        <v>74</v>
      </c>
      <c r="I52" s="851">
        <v>43.8</v>
      </c>
      <c r="J52" s="851">
        <v>46.7</v>
      </c>
      <c r="K52" s="849">
        <v>5.7</v>
      </c>
      <c r="L52" s="849">
        <v>2.2999999999999998</v>
      </c>
      <c r="M52" s="849">
        <v>0.1</v>
      </c>
      <c r="N52" s="849">
        <v>0.2</v>
      </c>
    </row>
    <row r="53" spans="1:14" s="342" customFormat="1" ht="21.95" customHeight="1" x14ac:dyDescent="0.35">
      <c r="A53" s="191" t="s">
        <v>75</v>
      </c>
      <c r="B53" s="851">
        <v>3.6</v>
      </c>
      <c r="C53" s="851">
        <v>3.6</v>
      </c>
      <c r="D53" s="851">
        <v>16.8</v>
      </c>
      <c r="E53" s="851">
        <v>16.100000000000001</v>
      </c>
      <c r="F53" s="851">
        <v>8.3620000000000001</v>
      </c>
      <c r="G53" s="851">
        <v>5.0999999999999996</v>
      </c>
      <c r="H53" s="191" t="s">
        <v>75</v>
      </c>
      <c r="I53" s="851">
        <v>46.5</v>
      </c>
      <c r="J53" s="851">
        <v>49.5</v>
      </c>
      <c r="K53" s="849">
        <v>7.2</v>
      </c>
      <c r="L53" s="849">
        <v>3.3</v>
      </c>
      <c r="M53" s="849">
        <v>0.1</v>
      </c>
      <c r="N53" s="849">
        <v>0.2</v>
      </c>
    </row>
    <row r="54" spans="1:14" s="342" customFormat="1" ht="21.95" customHeight="1" x14ac:dyDescent="0.35">
      <c r="A54" s="191" t="s">
        <v>76</v>
      </c>
      <c r="B54" s="851">
        <v>3.5</v>
      </c>
      <c r="C54" s="851">
        <v>3.5</v>
      </c>
      <c r="D54" s="851">
        <v>15.9</v>
      </c>
      <c r="E54" s="851">
        <v>15.5</v>
      </c>
      <c r="F54" s="851">
        <v>8.6999999999999993</v>
      </c>
      <c r="G54" s="851">
        <v>5.3</v>
      </c>
      <c r="H54" s="191" t="s">
        <v>76</v>
      </c>
      <c r="I54" s="851">
        <v>48.3</v>
      </c>
      <c r="J54" s="851">
        <v>51.4</v>
      </c>
      <c r="K54" s="849">
        <v>7.2</v>
      </c>
      <c r="L54" s="849">
        <v>3.4</v>
      </c>
      <c r="M54" s="849">
        <v>0.1</v>
      </c>
      <c r="N54" s="849">
        <v>0.2</v>
      </c>
    </row>
    <row r="55" spans="1:14" s="342" customFormat="1" ht="21.95" customHeight="1" x14ac:dyDescent="0.35">
      <c r="A55" s="191" t="s">
        <v>77</v>
      </c>
      <c r="B55" s="851">
        <v>3.2</v>
      </c>
      <c r="C55" s="851">
        <v>3.4</v>
      </c>
      <c r="D55" s="852">
        <v>15</v>
      </c>
      <c r="E55" s="851">
        <v>14.3</v>
      </c>
      <c r="F55" s="851">
        <v>8.1</v>
      </c>
      <c r="G55" s="852">
        <v>5</v>
      </c>
      <c r="H55" s="191" t="s">
        <v>77</v>
      </c>
      <c r="I55" s="851">
        <v>49.1</v>
      </c>
      <c r="J55" s="851">
        <v>51.4</v>
      </c>
      <c r="K55" s="849">
        <v>8.6</v>
      </c>
      <c r="L55" s="849">
        <v>3.8</v>
      </c>
      <c r="M55" s="849">
        <v>0.1</v>
      </c>
      <c r="N55" s="849">
        <v>0.2</v>
      </c>
    </row>
    <row r="56" spans="1:14" s="342" customFormat="1" ht="21.95" customHeight="1" x14ac:dyDescent="0.35">
      <c r="A56" s="191" t="s">
        <v>78</v>
      </c>
      <c r="B56" s="851">
        <v>3.5</v>
      </c>
      <c r="C56" s="851">
        <v>3.6</v>
      </c>
      <c r="D56" s="851">
        <v>14.8</v>
      </c>
      <c r="E56" s="851">
        <v>14.4</v>
      </c>
      <c r="F56" s="851">
        <v>8.3000000000000007</v>
      </c>
      <c r="G56" s="851">
        <v>5.2</v>
      </c>
      <c r="H56" s="191" t="s">
        <v>78</v>
      </c>
      <c r="I56" s="851">
        <v>50.2</v>
      </c>
      <c r="J56" s="851">
        <v>52.7</v>
      </c>
      <c r="K56" s="852">
        <v>7</v>
      </c>
      <c r="L56" s="849">
        <v>3.2</v>
      </c>
      <c r="M56" s="849">
        <v>0.2</v>
      </c>
      <c r="N56" s="849">
        <v>0.2</v>
      </c>
    </row>
    <row r="57" spans="1:14" s="342" customFormat="1" ht="21.95" customHeight="1" x14ac:dyDescent="0.35">
      <c r="A57" s="191" t="s">
        <v>79</v>
      </c>
      <c r="B57" s="851">
        <v>3.6</v>
      </c>
      <c r="C57" s="851">
        <v>3.6</v>
      </c>
      <c r="D57" s="851">
        <v>19.7</v>
      </c>
      <c r="E57" s="851">
        <v>18.5</v>
      </c>
      <c r="F57" s="851">
        <v>7.6</v>
      </c>
      <c r="G57" s="851">
        <v>4.7</v>
      </c>
      <c r="H57" s="191" t="s">
        <v>79</v>
      </c>
      <c r="I57" s="851">
        <v>50.9</v>
      </c>
      <c r="J57" s="851">
        <v>53.4</v>
      </c>
      <c r="K57" s="849">
        <v>10.9</v>
      </c>
      <c r="L57" s="849">
        <v>4.8</v>
      </c>
      <c r="M57" s="849">
        <v>0.1</v>
      </c>
      <c r="N57" s="849">
        <v>0.2</v>
      </c>
    </row>
    <row r="58" spans="1:14" s="342" customFormat="1" ht="21.95" customHeight="1" x14ac:dyDescent="0.35">
      <c r="A58" s="191" t="s">
        <v>80</v>
      </c>
      <c r="B58" s="853">
        <v>3.5590000000000002</v>
      </c>
      <c r="C58" s="853">
        <v>3.6160000000000001</v>
      </c>
      <c r="D58" s="853">
        <v>19.023</v>
      </c>
      <c r="E58" s="853">
        <v>17.93</v>
      </c>
      <c r="F58" s="853">
        <v>6.8010000000000002</v>
      </c>
      <c r="G58" s="853">
        <v>4.008</v>
      </c>
      <c r="H58" s="191" t="s">
        <v>80</v>
      </c>
      <c r="I58" s="853">
        <v>48.354999999999997</v>
      </c>
      <c r="J58" s="853">
        <v>50.7</v>
      </c>
      <c r="K58" s="855">
        <v>9.952</v>
      </c>
      <c r="L58" s="855">
        <v>4.4480000000000004</v>
      </c>
      <c r="M58" s="855">
        <v>0.13600000000000001</v>
      </c>
      <c r="N58" s="855">
        <v>0.19800000000000001</v>
      </c>
    </row>
    <row r="59" spans="1:14" s="342" customFormat="1" ht="21.95" customHeight="1" x14ac:dyDescent="0.35">
      <c r="A59" s="192" t="s">
        <v>81</v>
      </c>
      <c r="B59" s="854">
        <v>3.4630000000000001</v>
      </c>
      <c r="C59" s="854">
        <v>3.5150000000000001</v>
      </c>
      <c r="D59" s="854">
        <v>18.963999999999999</v>
      </c>
      <c r="E59" s="854">
        <v>18.085999999999999</v>
      </c>
      <c r="F59" s="854">
        <v>6.1</v>
      </c>
      <c r="G59" s="854">
        <v>3.81</v>
      </c>
      <c r="H59" s="192" t="s">
        <v>81</v>
      </c>
      <c r="I59" s="854">
        <v>43.548000000000002</v>
      </c>
      <c r="J59" s="854">
        <v>45.963999999999999</v>
      </c>
      <c r="K59" s="856">
        <v>6.7140000000000004</v>
      </c>
      <c r="L59" s="856">
        <v>3.08</v>
      </c>
      <c r="M59" s="856">
        <v>1.0999999999999999E-2</v>
      </c>
      <c r="N59" s="856">
        <v>1.7000000000000001E-2</v>
      </c>
    </row>
    <row r="60" spans="1:14" s="342" customFormat="1" ht="21.95" customHeight="1" x14ac:dyDescent="0.35">
      <c r="A60" s="192" t="s">
        <v>82</v>
      </c>
      <c r="B60" s="854">
        <v>3.9369999999999998</v>
      </c>
      <c r="C60" s="854">
        <v>3.9889999999999999</v>
      </c>
      <c r="D60" s="854">
        <v>19.510000000000002</v>
      </c>
      <c r="E60" s="854">
        <v>18.884</v>
      </c>
      <c r="F60" s="854">
        <v>5.7930000000000001</v>
      </c>
      <c r="G60" s="854">
        <v>3.613</v>
      </c>
      <c r="H60" s="192" t="s">
        <v>82</v>
      </c>
      <c r="I60" s="854">
        <v>45.677999999999997</v>
      </c>
      <c r="J60" s="854">
        <v>48.036999999999999</v>
      </c>
      <c r="K60" s="856">
        <v>11.73</v>
      </c>
      <c r="L60" s="856">
        <v>5.1660000000000004</v>
      </c>
      <c r="M60" s="856">
        <v>1.0999999999999999E-2</v>
      </c>
      <c r="N60" s="856">
        <v>1.7000000000000001E-2</v>
      </c>
    </row>
    <row r="61" spans="1:14" s="342" customFormat="1" ht="15" customHeight="1" x14ac:dyDescent="0.3">
      <c r="A61" s="344"/>
      <c r="B61" s="345"/>
      <c r="C61" s="345"/>
      <c r="D61" s="345"/>
      <c r="E61" s="345"/>
      <c r="F61" s="345"/>
      <c r="G61" s="345"/>
      <c r="H61" s="344"/>
      <c r="I61" s="345"/>
      <c r="J61" s="345"/>
      <c r="K61" s="346"/>
      <c r="L61" s="346"/>
      <c r="M61" s="346"/>
      <c r="N61" s="346"/>
    </row>
    <row r="62" spans="1:14" ht="20.100000000000001" customHeight="1" x14ac:dyDescent="0.25">
      <c r="A62" s="329" t="s">
        <v>215</v>
      </c>
      <c r="B62" s="327"/>
      <c r="C62" s="329"/>
      <c r="D62" s="327"/>
      <c r="E62" s="327"/>
      <c r="F62" s="327"/>
      <c r="G62" s="347" t="s">
        <v>99</v>
      </c>
      <c r="H62" s="329" t="s">
        <v>215</v>
      </c>
      <c r="I62" s="327"/>
      <c r="J62" s="327"/>
      <c r="K62" s="327"/>
      <c r="L62" s="327"/>
      <c r="M62" s="327"/>
      <c r="N62" s="317" t="s">
        <v>208</v>
      </c>
    </row>
    <row r="63" spans="1:14" ht="20.100000000000001" customHeight="1" x14ac:dyDescent="0.25">
      <c r="A63" s="329"/>
      <c r="B63" s="327"/>
      <c r="C63" s="329"/>
      <c r="D63" s="327"/>
      <c r="E63" s="327"/>
      <c r="F63" s="327"/>
      <c r="G63" s="347"/>
      <c r="H63" s="329"/>
      <c r="I63" s="327"/>
      <c r="J63" s="327"/>
      <c r="K63" s="327"/>
      <c r="L63" s="327"/>
      <c r="M63" s="327"/>
      <c r="N63" s="317"/>
    </row>
    <row r="64" spans="1:14" ht="20.100000000000001" customHeight="1" x14ac:dyDescent="0.25">
      <c r="A64" s="329"/>
      <c r="B64" s="327"/>
      <c r="C64" s="329"/>
      <c r="D64" s="327"/>
      <c r="E64" s="327"/>
      <c r="F64" s="327"/>
      <c r="G64" s="347"/>
      <c r="H64" s="329"/>
      <c r="I64" s="327"/>
      <c r="J64" s="327"/>
      <c r="K64" s="327"/>
      <c r="L64" s="327"/>
      <c r="M64" s="327"/>
      <c r="N64" s="317"/>
    </row>
    <row r="65" spans="1:14" ht="20.100000000000001" customHeight="1" x14ac:dyDescent="0.25">
      <c r="A65" s="329"/>
      <c r="B65" s="327"/>
      <c r="C65" s="329"/>
      <c r="D65" s="327"/>
      <c r="E65" s="327"/>
      <c r="F65" s="327"/>
      <c r="G65" s="347"/>
      <c r="H65" s="329"/>
      <c r="I65" s="327"/>
      <c r="J65" s="327"/>
      <c r="K65" s="327"/>
      <c r="L65" s="327"/>
      <c r="M65" s="327"/>
      <c r="N65" s="347"/>
    </row>
    <row r="66" spans="1:14" ht="20.100000000000001" customHeight="1" x14ac:dyDescent="0.3">
      <c r="A66" s="744">
        <v>42</v>
      </c>
      <c r="B66" s="744"/>
      <c r="C66" s="744"/>
      <c r="D66" s="744"/>
      <c r="E66" s="744"/>
      <c r="F66" s="744"/>
      <c r="G66" s="744"/>
      <c r="H66" s="744">
        <v>43</v>
      </c>
      <c r="I66" s="744"/>
      <c r="J66" s="744"/>
      <c r="K66" s="744"/>
      <c r="L66" s="744"/>
      <c r="M66" s="744"/>
      <c r="N66" s="744"/>
    </row>
    <row r="67" spans="1:14" ht="20.100000000000001" customHeight="1" x14ac:dyDescent="0.2"/>
    <row r="68" spans="1:14" ht="20.100000000000001" customHeight="1" x14ac:dyDescent="0.2"/>
    <row r="69" spans="1:14" ht="20.100000000000001" customHeight="1" x14ac:dyDescent="0.2"/>
    <row r="70" spans="1:14" ht="20.100000000000001" customHeight="1" x14ac:dyDescent="0.2"/>
  </sheetData>
  <mergeCells count="14">
    <mergeCell ref="K8:L8"/>
    <mergeCell ref="M8:N8"/>
    <mergeCell ref="A66:G66"/>
    <mergeCell ref="H66:N66"/>
    <mergeCell ref="A3:G3"/>
    <mergeCell ref="H3:N3"/>
    <mergeCell ref="A4:G4"/>
    <mergeCell ref="H4:N4"/>
    <mergeCell ref="A8:A9"/>
    <mergeCell ref="B8:C8"/>
    <mergeCell ref="D8:E8"/>
    <mergeCell ref="F8:G8"/>
    <mergeCell ref="H8:H9"/>
    <mergeCell ref="I8:J8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  <colBreaks count="1" manualBreakCount="1">
    <brk id="7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X8145"/>
  <sheetViews>
    <sheetView showGridLines="0" view="pageBreakPreview" topLeftCell="B1" zoomScale="70" zoomScaleSheetLayoutView="70" workbookViewId="0">
      <selection activeCell="J12" sqref="J12:O61"/>
    </sheetView>
  </sheetViews>
  <sheetFormatPr defaultColWidth="11" defaultRowHeight="12.75" x14ac:dyDescent="0.2"/>
  <cols>
    <col min="1" max="1" width="30.7109375" style="350" customWidth="1"/>
    <col min="2" max="7" width="22.7109375" style="349" customWidth="1"/>
    <col min="8" max="8" width="1.140625" style="351" customWidth="1"/>
    <col min="9" max="9" width="30.7109375" style="350" customWidth="1"/>
    <col min="10" max="15" width="22.7109375" style="349" customWidth="1"/>
    <col min="16" max="16384" width="11" style="349"/>
  </cols>
  <sheetData>
    <row r="1" spans="1:15" ht="20.100000000000001" customHeight="1" x14ac:dyDescent="0.3">
      <c r="A1" s="755"/>
      <c r="B1" s="755"/>
      <c r="C1" s="755"/>
      <c r="D1" s="755"/>
      <c r="E1" s="755"/>
      <c r="F1" s="755"/>
      <c r="G1" s="755"/>
      <c r="H1" s="348"/>
      <c r="I1" s="755"/>
      <c r="J1" s="755"/>
      <c r="K1" s="755"/>
      <c r="L1" s="755"/>
      <c r="M1" s="755"/>
      <c r="N1" s="755"/>
      <c r="O1" s="755"/>
    </row>
    <row r="2" spans="1:15" ht="20.100000000000001" customHeight="1" x14ac:dyDescent="0.2"/>
    <row r="3" spans="1:15" ht="24.95" customHeight="1" x14ac:dyDescent="0.35">
      <c r="A3" s="756" t="s">
        <v>219</v>
      </c>
      <c r="B3" s="756"/>
      <c r="C3" s="756"/>
      <c r="D3" s="756"/>
      <c r="E3" s="756"/>
      <c r="F3" s="756"/>
      <c r="G3" s="756"/>
      <c r="H3" s="352"/>
      <c r="I3" s="756" t="s">
        <v>219</v>
      </c>
      <c r="J3" s="756"/>
      <c r="K3" s="756"/>
      <c r="L3" s="756"/>
      <c r="M3" s="756"/>
      <c r="N3" s="756"/>
      <c r="O3" s="756"/>
    </row>
    <row r="4" spans="1:15" ht="24.95" customHeight="1" x14ac:dyDescent="0.4">
      <c r="A4" s="757" t="s">
        <v>220</v>
      </c>
      <c r="B4" s="757"/>
      <c r="C4" s="757"/>
      <c r="D4" s="757"/>
      <c r="E4" s="757"/>
      <c r="F4" s="757"/>
      <c r="G4" s="757"/>
      <c r="H4" s="353"/>
      <c r="I4" s="756" t="s">
        <v>220</v>
      </c>
      <c r="J4" s="756"/>
      <c r="K4" s="756"/>
      <c r="L4" s="756"/>
      <c r="M4" s="756"/>
      <c r="N4" s="756"/>
      <c r="O4" s="756"/>
    </row>
    <row r="5" spans="1:15" ht="18" customHeight="1" x14ac:dyDescent="0.25">
      <c r="A5" s="354"/>
      <c r="B5" s="355"/>
      <c r="C5" s="355"/>
      <c r="D5" s="355"/>
      <c r="E5" s="355"/>
      <c r="F5" s="355"/>
      <c r="G5" s="356" t="s">
        <v>221</v>
      </c>
      <c r="H5" s="357"/>
      <c r="I5" s="358"/>
      <c r="J5" s="355"/>
      <c r="K5" s="355"/>
      <c r="L5" s="355"/>
      <c r="M5" s="355"/>
      <c r="N5" s="758" t="s">
        <v>221</v>
      </c>
      <c r="O5" s="758"/>
    </row>
    <row r="6" spans="1:15" ht="18" customHeight="1" x14ac:dyDescent="0.25">
      <c r="A6" s="354"/>
      <c r="B6" s="355"/>
      <c r="C6" s="355"/>
      <c r="D6" s="355"/>
      <c r="E6" s="355"/>
      <c r="F6" s="355"/>
      <c r="G6" s="359" t="s">
        <v>222</v>
      </c>
      <c r="H6" s="360"/>
      <c r="J6" s="355"/>
      <c r="K6" s="355"/>
      <c r="L6" s="355"/>
      <c r="M6" s="355"/>
      <c r="N6" s="361"/>
      <c r="O6" s="359" t="s">
        <v>222</v>
      </c>
    </row>
    <row r="7" spans="1:15" ht="18" customHeight="1" x14ac:dyDescent="0.25">
      <c r="A7" s="354"/>
      <c r="B7" s="355"/>
      <c r="C7" s="355"/>
      <c r="D7" s="355"/>
      <c r="E7" s="355"/>
      <c r="F7" s="355"/>
      <c r="G7" s="359" t="s">
        <v>223</v>
      </c>
      <c r="H7" s="360"/>
      <c r="J7" s="355"/>
      <c r="K7" s="355"/>
      <c r="L7" s="355"/>
      <c r="M7" s="355"/>
      <c r="N7" s="361"/>
      <c r="O7" s="359" t="s">
        <v>223</v>
      </c>
    </row>
    <row r="8" spans="1:15" ht="18" customHeight="1" x14ac:dyDescent="0.25">
      <c r="A8" s="362"/>
      <c r="B8" s="363"/>
      <c r="C8" s="363"/>
      <c r="D8" s="363"/>
      <c r="E8" s="363"/>
      <c r="F8" s="363"/>
      <c r="G8" s="364" t="s">
        <v>224</v>
      </c>
      <c r="H8" s="365"/>
      <c r="J8" s="363"/>
      <c r="K8" s="363"/>
      <c r="L8" s="363"/>
      <c r="M8" s="363"/>
      <c r="N8" s="366"/>
      <c r="O8" s="364" t="s">
        <v>224</v>
      </c>
    </row>
    <row r="9" spans="1:15" s="372" customFormat="1" ht="24.95" customHeight="1" x14ac:dyDescent="0.25">
      <c r="A9" s="759" t="s">
        <v>225</v>
      </c>
      <c r="B9" s="367"/>
      <c r="C9" s="367" t="s">
        <v>192</v>
      </c>
      <c r="D9" s="368"/>
      <c r="E9" s="367"/>
      <c r="F9" s="367" t="s">
        <v>191</v>
      </c>
      <c r="G9" s="369"/>
      <c r="H9" s="370"/>
      <c r="I9" s="759" t="s">
        <v>225</v>
      </c>
      <c r="J9" s="367"/>
      <c r="K9" s="371" t="s">
        <v>163</v>
      </c>
      <c r="L9" s="368"/>
      <c r="M9" s="367"/>
      <c r="N9" s="371" t="s">
        <v>213</v>
      </c>
      <c r="O9" s="367"/>
    </row>
    <row r="10" spans="1:15" s="372" customFormat="1" ht="24.95" customHeight="1" x14ac:dyDescent="0.25">
      <c r="A10" s="760"/>
      <c r="B10" s="373" t="s">
        <v>131</v>
      </c>
      <c r="C10" s="373" t="s">
        <v>214</v>
      </c>
      <c r="D10" s="374" t="s">
        <v>226</v>
      </c>
      <c r="E10" s="373" t="s">
        <v>131</v>
      </c>
      <c r="F10" s="373" t="s">
        <v>214</v>
      </c>
      <c r="G10" s="373" t="s">
        <v>226</v>
      </c>
      <c r="H10" s="375"/>
      <c r="I10" s="760"/>
      <c r="J10" s="373" t="s">
        <v>131</v>
      </c>
      <c r="K10" s="373" t="s">
        <v>214</v>
      </c>
      <c r="L10" s="374" t="s">
        <v>226</v>
      </c>
      <c r="M10" s="373" t="s">
        <v>131</v>
      </c>
      <c r="N10" s="373" t="s">
        <v>214</v>
      </c>
      <c r="O10" s="373" t="s">
        <v>226</v>
      </c>
    </row>
    <row r="11" spans="1:15" ht="15" customHeight="1" x14ac:dyDescent="0.3">
      <c r="A11" s="376"/>
      <c r="B11" s="355"/>
      <c r="C11" s="355"/>
      <c r="D11" s="355"/>
      <c r="E11" s="355"/>
      <c r="F11" s="355"/>
      <c r="G11" s="355"/>
      <c r="H11" s="377"/>
      <c r="I11" s="376"/>
      <c r="J11" s="355"/>
      <c r="K11" s="355"/>
      <c r="L11" s="355"/>
      <c r="M11" s="355"/>
      <c r="N11" s="355"/>
      <c r="O11" s="355"/>
    </row>
    <row r="12" spans="1:15" s="379" customFormat="1" ht="21.95" customHeight="1" x14ac:dyDescent="0.35">
      <c r="A12" s="664" t="s">
        <v>33</v>
      </c>
      <c r="B12" s="857">
        <v>837.3</v>
      </c>
      <c r="C12" s="857">
        <v>1120.7</v>
      </c>
      <c r="D12" s="857">
        <v>1337</v>
      </c>
      <c r="E12" s="857">
        <v>671.4</v>
      </c>
      <c r="F12" s="857">
        <v>1122.7</v>
      </c>
      <c r="G12" s="857">
        <v>1669</v>
      </c>
      <c r="H12" s="378"/>
      <c r="I12" s="664" t="s">
        <v>33</v>
      </c>
      <c r="J12" s="857">
        <v>422.9</v>
      </c>
      <c r="K12" s="857">
        <v>819.2</v>
      </c>
      <c r="L12" s="857">
        <v>341</v>
      </c>
      <c r="M12" s="857">
        <v>79.3</v>
      </c>
      <c r="N12" s="857">
        <v>3239.2</v>
      </c>
      <c r="O12" s="857">
        <v>40847.4</v>
      </c>
    </row>
    <row r="13" spans="1:15" s="379" customFormat="1" ht="21.95" customHeight="1" x14ac:dyDescent="0.35">
      <c r="A13" s="664" t="s">
        <v>34</v>
      </c>
      <c r="B13" s="857">
        <v>779.9</v>
      </c>
      <c r="C13" s="857">
        <v>1081.0999999999999</v>
      </c>
      <c r="D13" s="857">
        <v>1383</v>
      </c>
      <c r="E13" s="857">
        <v>672.5</v>
      </c>
      <c r="F13" s="857">
        <v>1168.0999999999999</v>
      </c>
      <c r="G13" s="857">
        <v>1734</v>
      </c>
      <c r="H13" s="378"/>
      <c r="I13" s="664" t="s">
        <v>34</v>
      </c>
      <c r="J13" s="857">
        <v>459.1</v>
      </c>
      <c r="K13" s="857">
        <v>1000.2</v>
      </c>
      <c r="L13" s="857">
        <v>387</v>
      </c>
      <c r="M13" s="857">
        <v>75.5</v>
      </c>
      <c r="N13" s="857">
        <v>2784.8</v>
      </c>
      <c r="O13" s="857">
        <v>36884.800000000003</v>
      </c>
    </row>
    <row r="14" spans="1:15" s="379" customFormat="1" ht="21.95" customHeight="1" x14ac:dyDescent="0.35">
      <c r="A14" s="664" t="s">
        <v>35</v>
      </c>
      <c r="B14" s="857">
        <v>770.7</v>
      </c>
      <c r="C14" s="857">
        <v>1095.8</v>
      </c>
      <c r="D14" s="857">
        <v>1420</v>
      </c>
      <c r="E14" s="857">
        <v>702.1</v>
      </c>
      <c r="F14" s="857">
        <v>1221.9000000000001</v>
      </c>
      <c r="G14" s="857">
        <v>1743</v>
      </c>
      <c r="H14" s="378"/>
      <c r="I14" s="664" t="s">
        <v>35</v>
      </c>
      <c r="J14" s="857">
        <v>428.8</v>
      </c>
      <c r="K14" s="857">
        <v>1117.7</v>
      </c>
      <c r="L14" s="857">
        <v>461</v>
      </c>
      <c r="M14" s="857">
        <v>79</v>
      </c>
      <c r="N14" s="857">
        <v>2915.1</v>
      </c>
      <c r="O14" s="857">
        <v>36900</v>
      </c>
    </row>
    <row r="15" spans="1:15" s="379" customFormat="1" ht="21.95" customHeight="1" x14ac:dyDescent="0.35">
      <c r="A15" s="664" t="s">
        <v>36</v>
      </c>
      <c r="B15" s="857">
        <v>840.4</v>
      </c>
      <c r="C15" s="857">
        <v>1246</v>
      </c>
      <c r="D15" s="857">
        <v>1485</v>
      </c>
      <c r="E15" s="857">
        <v>706.1</v>
      </c>
      <c r="F15" s="857">
        <v>1235</v>
      </c>
      <c r="G15" s="857">
        <v>1752</v>
      </c>
      <c r="H15" s="378"/>
      <c r="I15" s="664" t="s">
        <v>36</v>
      </c>
      <c r="J15" s="857">
        <v>472.5</v>
      </c>
      <c r="K15" s="857">
        <v>1175</v>
      </c>
      <c r="L15" s="857">
        <v>443</v>
      </c>
      <c r="M15" s="857">
        <v>101.7</v>
      </c>
      <c r="N15" s="857">
        <v>3795</v>
      </c>
      <c r="O15" s="857">
        <v>37315.599999999999</v>
      </c>
    </row>
    <row r="16" spans="1:15" s="379" customFormat="1" ht="21.95" customHeight="1" x14ac:dyDescent="0.35">
      <c r="A16" s="664" t="s">
        <v>37</v>
      </c>
      <c r="B16" s="857">
        <v>755.5</v>
      </c>
      <c r="C16" s="857">
        <v>1143.5999999999999</v>
      </c>
      <c r="D16" s="857">
        <v>1513</v>
      </c>
      <c r="E16" s="857">
        <v>687.4</v>
      </c>
      <c r="F16" s="857">
        <v>1049</v>
      </c>
      <c r="G16" s="857">
        <v>1522</v>
      </c>
      <c r="H16" s="378"/>
      <c r="I16" s="664" t="s">
        <v>37</v>
      </c>
      <c r="J16" s="857">
        <v>481.2</v>
      </c>
      <c r="K16" s="857">
        <v>1087.0999999999999</v>
      </c>
      <c r="L16" s="857">
        <v>406</v>
      </c>
      <c r="M16" s="857">
        <v>104.8</v>
      </c>
      <c r="N16" s="857">
        <v>2767.2</v>
      </c>
      <c r="O16" s="857">
        <v>26404.6</v>
      </c>
    </row>
    <row r="17" spans="1:15" s="379" customFormat="1" ht="21.95" customHeight="1" x14ac:dyDescent="0.35">
      <c r="A17" s="664" t="s">
        <v>38</v>
      </c>
      <c r="B17" s="857">
        <v>797.4</v>
      </c>
      <c r="C17" s="857">
        <v>1320.9</v>
      </c>
      <c r="D17" s="857">
        <v>1568</v>
      </c>
      <c r="E17" s="857">
        <v>731.1</v>
      </c>
      <c r="F17" s="857">
        <v>1286.0999999999999</v>
      </c>
      <c r="G17" s="857">
        <v>1762</v>
      </c>
      <c r="H17" s="378"/>
      <c r="I17" s="664" t="s">
        <v>38</v>
      </c>
      <c r="J17" s="857">
        <v>464.8</v>
      </c>
      <c r="K17" s="857">
        <v>949.4</v>
      </c>
      <c r="L17" s="857">
        <v>360</v>
      </c>
      <c r="M17" s="857">
        <v>105.6</v>
      </c>
      <c r="N17" s="857">
        <v>3586.4</v>
      </c>
      <c r="O17" s="857">
        <v>33962.1</v>
      </c>
    </row>
    <row r="18" spans="1:15" s="379" customFormat="1" ht="21.95" customHeight="1" x14ac:dyDescent="0.35">
      <c r="A18" s="664" t="s">
        <v>39</v>
      </c>
      <c r="B18" s="857">
        <v>927.2</v>
      </c>
      <c r="C18" s="857">
        <v>1478.6</v>
      </c>
      <c r="D18" s="857">
        <v>1595</v>
      </c>
      <c r="E18" s="857">
        <v>747.5</v>
      </c>
      <c r="F18" s="857">
        <v>1292</v>
      </c>
      <c r="G18" s="857">
        <v>1728</v>
      </c>
      <c r="H18" s="378"/>
      <c r="I18" s="664" t="s">
        <v>39</v>
      </c>
      <c r="J18" s="857">
        <v>531.29999999999995</v>
      </c>
      <c r="K18" s="857">
        <v>885.5</v>
      </c>
      <c r="L18" s="857">
        <v>296</v>
      </c>
      <c r="M18" s="857">
        <v>118.8</v>
      </c>
      <c r="N18" s="857">
        <v>4037</v>
      </c>
      <c r="O18" s="857">
        <v>33981.5</v>
      </c>
    </row>
    <row r="19" spans="1:15" s="379" customFormat="1" ht="21.95" customHeight="1" x14ac:dyDescent="0.35">
      <c r="A19" s="664" t="s">
        <v>40</v>
      </c>
      <c r="B19" s="857">
        <v>906.2</v>
      </c>
      <c r="C19" s="857">
        <v>1427</v>
      </c>
      <c r="D19" s="857">
        <v>1575</v>
      </c>
      <c r="E19" s="857">
        <v>747.6</v>
      </c>
      <c r="F19" s="857">
        <v>1340.9</v>
      </c>
      <c r="G19" s="857">
        <v>1759</v>
      </c>
      <c r="H19" s="378"/>
      <c r="I19" s="664" t="s">
        <v>40</v>
      </c>
      <c r="J19" s="857">
        <v>536.29999999999995</v>
      </c>
      <c r="K19" s="857">
        <v>1208.0999999999999</v>
      </c>
      <c r="L19" s="857">
        <v>401</v>
      </c>
      <c r="M19" s="857">
        <v>120.3</v>
      </c>
      <c r="N19" s="857">
        <v>4260.3999999999996</v>
      </c>
      <c r="O19" s="857">
        <v>35414.800000000003</v>
      </c>
    </row>
    <row r="20" spans="1:15" s="379" customFormat="1" ht="21.95" customHeight="1" x14ac:dyDescent="0.35">
      <c r="A20" s="664" t="s">
        <v>41</v>
      </c>
      <c r="B20" s="857">
        <v>1008.6</v>
      </c>
      <c r="C20" s="857">
        <v>1680.1</v>
      </c>
      <c r="D20" s="857">
        <v>1666</v>
      </c>
      <c r="E20" s="857">
        <v>734.7</v>
      </c>
      <c r="F20" s="857">
        <v>1295.7</v>
      </c>
      <c r="G20" s="857">
        <v>1764</v>
      </c>
      <c r="H20" s="378"/>
      <c r="I20" s="664" t="s">
        <v>41</v>
      </c>
      <c r="J20" s="857">
        <v>500.8</v>
      </c>
      <c r="K20" s="857">
        <v>801.6</v>
      </c>
      <c r="L20" s="857">
        <v>269</v>
      </c>
      <c r="M20" s="857">
        <v>120.8</v>
      </c>
      <c r="N20" s="857">
        <v>4373.8</v>
      </c>
      <c r="O20" s="857">
        <v>36207</v>
      </c>
    </row>
    <row r="21" spans="1:15" s="379" customFormat="1" ht="21.95" customHeight="1" x14ac:dyDescent="0.35">
      <c r="A21" s="664" t="s">
        <v>42</v>
      </c>
      <c r="B21" s="857">
        <v>1026.5</v>
      </c>
      <c r="C21" s="857">
        <v>1008.6</v>
      </c>
      <c r="D21" s="857">
        <v>1802</v>
      </c>
      <c r="E21" s="857">
        <v>745.6</v>
      </c>
      <c r="F21" s="857">
        <v>1499.1</v>
      </c>
      <c r="G21" s="857">
        <v>2011</v>
      </c>
      <c r="H21" s="378"/>
      <c r="I21" s="664" t="s">
        <v>42</v>
      </c>
      <c r="J21" s="857">
        <v>597.5</v>
      </c>
      <c r="K21" s="857">
        <v>1384.5</v>
      </c>
      <c r="L21" s="857">
        <v>412</v>
      </c>
      <c r="M21" s="857">
        <v>129.9</v>
      </c>
      <c r="N21" s="857">
        <v>4664.3999999999996</v>
      </c>
      <c r="O21" s="857">
        <v>35907.599999999999</v>
      </c>
    </row>
    <row r="22" spans="1:15" s="379" customFormat="1" ht="21.95" customHeight="1" x14ac:dyDescent="0.35">
      <c r="A22" s="664" t="s">
        <v>43</v>
      </c>
      <c r="B22" s="857">
        <v>1030</v>
      </c>
      <c r="C22" s="857">
        <v>1945.9</v>
      </c>
      <c r="D22" s="857">
        <v>1891</v>
      </c>
      <c r="E22" s="857">
        <v>763.8</v>
      </c>
      <c r="F22" s="857">
        <v>1549</v>
      </c>
      <c r="G22" s="857">
        <v>2029.2</v>
      </c>
      <c r="H22" s="378"/>
      <c r="I22" s="664" t="s">
        <v>43</v>
      </c>
      <c r="J22" s="857">
        <v>599</v>
      </c>
      <c r="K22" s="857">
        <v>1407</v>
      </c>
      <c r="L22" s="857">
        <v>399.3</v>
      </c>
      <c r="M22" s="857">
        <v>136</v>
      </c>
      <c r="N22" s="857">
        <v>5007.3999999999996</v>
      </c>
      <c r="O22" s="857">
        <v>36819</v>
      </c>
    </row>
    <row r="23" spans="1:15" s="379" customFormat="1" ht="21.95" customHeight="1" x14ac:dyDescent="0.35">
      <c r="A23" s="664" t="s">
        <v>44</v>
      </c>
      <c r="B23" s="857">
        <v>1026.4000000000001</v>
      </c>
      <c r="C23" s="857">
        <v>2061.6999999999998</v>
      </c>
      <c r="D23" s="857">
        <v>2008.7</v>
      </c>
      <c r="E23" s="857">
        <v>727.6</v>
      </c>
      <c r="F23" s="857">
        <v>1584.2</v>
      </c>
      <c r="G23" s="857">
        <v>2177.3000000000002</v>
      </c>
      <c r="H23" s="378"/>
      <c r="I23" s="664" t="s">
        <v>44</v>
      </c>
      <c r="J23" s="857">
        <v>637.9</v>
      </c>
      <c r="K23" s="857">
        <v>1551.1</v>
      </c>
      <c r="L23" s="857">
        <v>413.4</v>
      </c>
      <c r="M23" s="857">
        <v>174</v>
      </c>
      <c r="N23" s="857">
        <v>7462.7</v>
      </c>
      <c r="O23" s="857">
        <v>42870</v>
      </c>
    </row>
    <row r="24" spans="1:15" s="379" customFormat="1" ht="21.95" customHeight="1" x14ac:dyDescent="0.35">
      <c r="A24" s="664" t="s">
        <v>45</v>
      </c>
      <c r="B24" s="857">
        <v>1008.7</v>
      </c>
      <c r="C24" s="857">
        <v>2066.6999999999998</v>
      </c>
      <c r="D24" s="857">
        <v>2048.9</v>
      </c>
      <c r="E24" s="857">
        <v>718.6</v>
      </c>
      <c r="F24" s="857">
        <v>1560.1</v>
      </c>
      <c r="G24" s="857">
        <v>2171</v>
      </c>
      <c r="H24" s="378"/>
      <c r="I24" s="664" t="s">
        <v>45</v>
      </c>
      <c r="J24" s="857">
        <v>647</v>
      </c>
      <c r="K24" s="857">
        <v>1585.5</v>
      </c>
      <c r="L24" s="857">
        <v>416.6</v>
      </c>
      <c r="M24" s="857">
        <v>180.6</v>
      </c>
      <c r="N24" s="857">
        <v>7545.7</v>
      </c>
      <c r="O24" s="857">
        <v>41781.300000000003</v>
      </c>
    </row>
    <row r="25" spans="1:15" s="379" customFormat="1" ht="21.95" customHeight="1" x14ac:dyDescent="0.35">
      <c r="A25" s="664" t="s">
        <v>46</v>
      </c>
      <c r="B25" s="857">
        <v>1010.7</v>
      </c>
      <c r="C25" s="857">
        <v>1945.8</v>
      </c>
      <c r="D25" s="857">
        <v>1925.2</v>
      </c>
      <c r="E25" s="857">
        <v>722</v>
      </c>
      <c r="F25" s="857">
        <v>1478.8</v>
      </c>
      <c r="G25" s="857">
        <v>2048.1999999999998</v>
      </c>
      <c r="H25" s="378"/>
      <c r="I25" s="664" t="s">
        <v>46</v>
      </c>
      <c r="J25" s="857">
        <v>655.5</v>
      </c>
      <c r="K25" s="857">
        <v>1210.7</v>
      </c>
      <c r="L25" s="857">
        <v>313.89999999999998</v>
      </c>
      <c r="M25" s="857">
        <v>177.3</v>
      </c>
      <c r="N25" s="857">
        <v>7357.1</v>
      </c>
      <c r="O25" s="857">
        <v>41495.199999999997</v>
      </c>
    </row>
    <row r="26" spans="1:15" s="379" customFormat="1" ht="21.95" customHeight="1" x14ac:dyDescent="0.35">
      <c r="A26" s="664" t="s">
        <v>47</v>
      </c>
      <c r="B26" s="857">
        <v>1029.8</v>
      </c>
      <c r="C26" s="857">
        <v>2078.6999999999998</v>
      </c>
      <c r="D26" s="857">
        <v>2018.5</v>
      </c>
      <c r="E26" s="857">
        <v>689.7</v>
      </c>
      <c r="F26" s="857">
        <v>1345</v>
      </c>
      <c r="G26" s="857">
        <v>1950.1</v>
      </c>
      <c r="H26" s="378"/>
      <c r="I26" s="664" t="s">
        <v>47</v>
      </c>
      <c r="J26" s="857">
        <v>671.1</v>
      </c>
      <c r="K26" s="857">
        <v>1476.5</v>
      </c>
      <c r="L26" s="857">
        <v>374</v>
      </c>
      <c r="M26" s="857">
        <v>180.7</v>
      </c>
      <c r="N26" s="857">
        <v>7427.9</v>
      </c>
      <c r="O26" s="857">
        <v>41106.300000000003</v>
      </c>
    </row>
    <row r="27" spans="1:15" s="379" customFormat="1" ht="21.95" customHeight="1" x14ac:dyDescent="0.35">
      <c r="A27" s="664" t="s">
        <v>48</v>
      </c>
      <c r="B27" s="857">
        <v>1030.8</v>
      </c>
      <c r="C27" s="857">
        <v>2072.1999999999998</v>
      </c>
      <c r="D27" s="857">
        <v>2010.3</v>
      </c>
      <c r="E27" s="857">
        <v>585.70000000000005</v>
      </c>
      <c r="F27" s="857">
        <v>1071.7</v>
      </c>
      <c r="G27" s="857">
        <v>1829.8</v>
      </c>
      <c r="H27" s="378"/>
      <c r="I27" s="664" t="s">
        <v>48</v>
      </c>
      <c r="J27" s="857">
        <v>615.4</v>
      </c>
      <c r="K27" s="857">
        <v>1450.02</v>
      </c>
      <c r="L27" s="857">
        <v>400.6</v>
      </c>
      <c r="M27" s="857">
        <v>177.4</v>
      </c>
      <c r="N27" s="857">
        <v>7533.2</v>
      </c>
      <c r="O27" s="857">
        <v>42464.5</v>
      </c>
    </row>
    <row r="28" spans="1:15" s="379" customFormat="1" ht="21.95" customHeight="1" x14ac:dyDescent="0.35">
      <c r="A28" s="664" t="s">
        <v>49</v>
      </c>
      <c r="B28" s="857">
        <v>1036</v>
      </c>
      <c r="C28" s="857">
        <v>2211.5</v>
      </c>
      <c r="D28" s="857">
        <v>2134.6999999999998</v>
      </c>
      <c r="E28" s="857">
        <v>721</v>
      </c>
      <c r="F28" s="857">
        <v>1548.5</v>
      </c>
      <c r="G28" s="857">
        <v>2147.6999999999998</v>
      </c>
      <c r="H28" s="378"/>
      <c r="I28" s="664" t="s">
        <v>49</v>
      </c>
      <c r="J28" s="857">
        <v>638.29999999999995</v>
      </c>
      <c r="K28" s="857">
        <v>1305.3</v>
      </c>
      <c r="L28" s="857">
        <v>347.6</v>
      </c>
      <c r="M28" s="857">
        <v>182.7</v>
      </c>
      <c r="N28" s="857">
        <v>7906.1</v>
      </c>
      <c r="O28" s="857">
        <v>43273.7</v>
      </c>
    </row>
    <row r="29" spans="1:15" s="379" customFormat="1" ht="21.95" customHeight="1" x14ac:dyDescent="0.35">
      <c r="A29" s="664" t="s">
        <v>50</v>
      </c>
      <c r="B29" s="857">
        <v>1024.8</v>
      </c>
      <c r="C29" s="857">
        <v>2180.3000000000002</v>
      </c>
      <c r="D29" s="857">
        <v>2127.5</v>
      </c>
      <c r="E29" s="857">
        <v>721.8</v>
      </c>
      <c r="F29" s="857">
        <v>1537.4</v>
      </c>
      <c r="G29" s="857">
        <v>2130.1</v>
      </c>
      <c r="H29" s="378"/>
      <c r="I29" s="664" t="s">
        <v>50</v>
      </c>
      <c r="J29" s="857">
        <v>629.5</v>
      </c>
      <c r="K29" s="857">
        <v>1374.4</v>
      </c>
      <c r="L29" s="857">
        <v>371.2</v>
      </c>
      <c r="M29" s="857">
        <v>207</v>
      </c>
      <c r="N29" s="857">
        <v>9574.5</v>
      </c>
      <c r="O29" s="857">
        <v>46253.599999999999</v>
      </c>
    </row>
    <row r="30" spans="1:15" s="379" customFormat="1" ht="21.95" customHeight="1" x14ac:dyDescent="0.35">
      <c r="A30" s="664" t="s">
        <v>51</v>
      </c>
      <c r="B30" s="857">
        <v>1045.2</v>
      </c>
      <c r="C30" s="857">
        <v>2360.6</v>
      </c>
      <c r="D30" s="857">
        <v>2258</v>
      </c>
      <c r="E30" s="857">
        <v>685.8</v>
      </c>
      <c r="F30" s="857">
        <v>1435.9</v>
      </c>
      <c r="G30" s="857">
        <v>2094</v>
      </c>
      <c r="H30" s="378"/>
      <c r="I30" s="664" t="s">
        <v>51</v>
      </c>
      <c r="J30" s="857">
        <v>564</v>
      </c>
      <c r="K30" s="857">
        <v>1108.5999999999999</v>
      </c>
      <c r="L30" s="857">
        <v>334.2</v>
      </c>
      <c r="M30" s="857">
        <v>247.9</v>
      </c>
      <c r="N30" s="857">
        <v>13110.5</v>
      </c>
      <c r="O30" s="857">
        <v>52886.2</v>
      </c>
    </row>
    <row r="31" spans="1:15" s="379" customFormat="1" ht="21.95" customHeight="1" x14ac:dyDescent="0.35">
      <c r="A31" s="664" t="s">
        <v>97</v>
      </c>
      <c r="B31" s="857">
        <v>1044.7</v>
      </c>
      <c r="C31" s="857">
        <v>2130.9</v>
      </c>
      <c r="D31" s="857">
        <v>2039.7</v>
      </c>
      <c r="E31" s="857">
        <v>655.5</v>
      </c>
      <c r="F31" s="857">
        <v>1339</v>
      </c>
      <c r="G31" s="857">
        <v>2042.7</v>
      </c>
      <c r="H31" s="378"/>
      <c r="I31" s="664" t="s">
        <v>97</v>
      </c>
      <c r="J31" s="857">
        <v>561.29999999999995</v>
      </c>
      <c r="K31" s="857">
        <v>1104.0999999999999</v>
      </c>
      <c r="L31" s="857">
        <v>334.4</v>
      </c>
      <c r="M31" s="857">
        <v>250.7</v>
      </c>
      <c r="N31" s="857">
        <v>12360</v>
      </c>
      <c r="O31" s="857">
        <v>49302</v>
      </c>
    </row>
    <row r="32" spans="1:15" s="379" customFormat="1" ht="21.95" customHeight="1" x14ac:dyDescent="0.35">
      <c r="A32" s="664" t="s">
        <v>53</v>
      </c>
      <c r="B32" s="857">
        <v>1053.5</v>
      </c>
      <c r="C32" s="857">
        <v>2274.5</v>
      </c>
      <c r="D32" s="857">
        <v>2159</v>
      </c>
      <c r="E32" s="857">
        <v>679.9</v>
      </c>
      <c r="F32" s="857">
        <v>1433.4</v>
      </c>
      <c r="G32" s="857">
        <v>2108.3000000000002</v>
      </c>
      <c r="H32" s="378"/>
      <c r="I32" s="664" t="s">
        <v>53</v>
      </c>
      <c r="J32" s="857">
        <v>536.6</v>
      </c>
      <c r="K32" s="857">
        <v>1125.3</v>
      </c>
      <c r="L32" s="857">
        <v>356.5</v>
      </c>
      <c r="M32" s="857">
        <v>253.1</v>
      </c>
      <c r="N32" s="857">
        <v>11815.6</v>
      </c>
      <c r="O32" s="857">
        <v>46683.5</v>
      </c>
    </row>
    <row r="33" spans="1:24" s="379" customFormat="1" ht="21.95" customHeight="1" x14ac:dyDescent="0.35">
      <c r="A33" s="664" t="s">
        <v>98</v>
      </c>
      <c r="B33" s="857">
        <v>1058.4000000000001</v>
      </c>
      <c r="C33" s="857">
        <v>2365.4</v>
      </c>
      <c r="D33" s="857">
        <v>2234.9</v>
      </c>
      <c r="E33" s="857">
        <v>692.4</v>
      </c>
      <c r="F33" s="857">
        <v>1487.5</v>
      </c>
      <c r="G33" s="857">
        <v>2148.3000000000002</v>
      </c>
      <c r="H33" s="378"/>
      <c r="I33" s="664" t="s">
        <v>98</v>
      </c>
      <c r="J33" s="857">
        <v>547.6</v>
      </c>
      <c r="K33" s="857">
        <v>1404</v>
      </c>
      <c r="L33" s="857">
        <v>435.9</v>
      </c>
      <c r="M33" s="857">
        <v>255.3</v>
      </c>
      <c r="N33" s="857">
        <v>14240.5</v>
      </c>
      <c r="O33" s="857">
        <v>55779.5</v>
      </c>
    </row>
    <row r="34" spans="1:24" s="379" customFormat="1" ht="21.95" customHeight="1" x14ac:dyDescent="0.35">
      <c r="A34" s="665" t="s">
        <v>55</v>
      </c>
      <c r="B34" s="858">
        <v>1103.7</v>
      </c>
      <c r="C34" s="858">
        <v>2417.9</v>
      </c>
      <c r="D34" s="858">
        <v>2191</v>
      </c>
      <c r="E34" s="858">
        <v>568.79999999999995</v>
      </c>
      <c r="F34" s="858">
        <v>1272.8</v>
      </c>
      <c r="G34" s="858">
        <v>2238</v>
      </c>
      <c r="H34" s="378"/>
      <c r="I34" s="665" t="s">
        <v>55</v>
      </c>
      <c r="J34" s="858">
        <v>397.4</v>
      </c>
      <c r="K34" s="858">
        <v>816</v>
      </c>
      <c r="L34" s="858">
        <v>349</v>
      </c>
      <c r="M34" s="858">
        <v>248</v>
      </c>
      <c r="N34" s="858">
        <v>13556</v>
      </c>
      <c r="O34" s="858">
        <v>54664.5</v>
      </c>
      <c r="X34" s="380"/>
    </row>
    <row r="35" spans="1:24" s="379" customFormat="1" ht="21.95" customHeight="1" x14ac:dyDescent="0.35">
      <c r="A35" s="665" t="s">
        <v>56</v>
      </c>
      <c r="B35" s="858">
        <v>1105.5999999999999</v>
      </c>
      <c r="C35" s="858">
        <v>2116.6</v>
      </c>
      <c r="D35" s="858">
        <v>1914</v>
      </c>
      <c r="E35" s="858">
        <v>702.9</v>
      </c>
      <c r="F35" s="858">
        <v>1954.9</v>
      </c>
      <c r="G35" s="858">
        <v>2781</v>
      </c>
      <c r="H35" s="378"/>
      <c r="I35" s="665" t="s">
        <v>56</v>
      </c>
      <c r="J35" s="858">
        <v>554.9</v>
      </c>
      <c r="K35" s="858">
        <v>1517.9</v>
      </c>
      <c r="L35" s="858">
        <v>465</v>
      </c>
      <c r="M35" s="858">
        <v>265.8</v>
      </c>
      <c r="N35" s="858">
        <v>15421</v>
      </c>
      <c r="O35" s="858">
        <v>58017.3</v>
      </c>
    </row>
    <row r="36" spans="1:24" s="379" customFormat="1" ht="21.95" customHeight="1" x14ac:dyDescent="0.35">
      <c r="A36" s="665" t="s">
        <v>57</v>
      </c>
      <c r="B36" s="858">
        <v>1062</v>
      </c>
      <c r="C36" s="858">
        <v>2319.1</v>
      </c>
      <c r="D36" s="858">
        <v>2182</v>
      </c>
      <c r="E36" s="858">
        <v>598.29999999999995</v>
      </c>
      <c r="F36" s="858">
        <v>1406.7</v>
      </c>
      <c r="G36" s="858">
        <v>2351.1999999999998</v>
      </c>
      <c r="H36" s="378"/>
      <c r="I36" s="665" t="s">
        <v>57</v>
      </c>
      <c r="J36" s="858">
        <v>405.6</v>
      </c>
      <c r="K36" s="858">
        <v>1282.8</v>
      </c>
      <c r="L36" s="858">
        <v>538</v>
      </c>
      <c r="M36" s="858">
        <v>249.7</v>
      </c>
      <c r="N36" s="858">
        <v>14310.3</v>
      </c>
      <c r="O36" s="858">
        <v>57310</v>
      </c>
    </row>
    <row r="37" spans="1:24" s="381" customFormat="1" ht="21.95" customHeight="1" x14ac:dyDescent="0.35">
      <c r="A37" s="666" t="s">
        <v>58</v>
      </c>
      <c r="B37" s="847">
        <v>1106.4000000000001</v>
      </c>
      <c r="C37" s="847">
        <v>2344.8000000000002</v>
      </c>
      <c r="D37" s="847">
        <v>2119</v>
      </c>
      <c r="E37" s="847">
        <v>642.29999999999995</v>
      </c>
      <c r="F37" s="847">
        <v>1697.2</v>
      </c>
      <c r="G37" s="847">
        <v>2642</v>
      </c>
      <c r="H37" s="343"/>
      <c r="I37" s="666" t="s">
        <v>58</v>
      </c>
      <c r="J37" s="847">
        <v>529.29999999999995</v>
      </c>
      <c r="K37" s="847">
        <v>1862.6</v>
      </c>
      <c r="L37" s="847">
        <v>598</v>
      </c>
      <c r="M37" s="847">
        <v>254.4</v>
      </c>
      <c r="N37" s="847">
        <v>13737.2</v>
      </c>
      <c r="O37" s="847">
        <v>54000</v>
      </c>
    </row>
    <row r="38" spans="1:24" s="381" customFormat="1" ht="21.95" customHeight="1" x14ac:dyDescent="0.35">
      <c r="A38" s="667" t="s">
        <v>59</v>
      </c>
      <c r="B38" s="848">
        <v>1106.8</v>
      </c>
      <c r="C38" s="848">
        <v>2443.9</v>
      </c>
      <c r="D38" s="848">
        <v>2208</v>
      </c>
      <c r="E38" s="848">
        <v>701.8</v>
      </c>
      <c r="F38" s="848">
        <v>1961.5</v>
      </c>
      <c r="G38" s="848">
        <v>2795</v>
      </c>
      <c r="H38" s="343"/>
      <c r="I38" s="667" t="s">
        <v>59</v>
      </c>
      <c r="J38" s="848">
        <v>601.20000000000005</v>
      </c>
      <c r="K38" s="848">
        <v>2250.1999999999998</v>
      </c>
      <c r="L38" s="848">
        <v>636</v>
      </c>
      <c r="M38" s="848">
        <v>251.2</v>
      </c>
      <c r="N38" s="848">
        <v>13110.6</v>
      </c>
      <c r="O38" s="848">
        <v>52190</v>
      </c>
    </row>
    <row r="39" spans="1:24" s="381" customFormat="1" ht="21.95" customHeight="1" x14ac:dyDescent="0.35">
      <c r="A39" s="666" t="s">
        <v>60</v>
      </c>
      <c r="B39" s="847">
        <v>1120.2</v>
      </c>
      <c r="C39" s="847">
        <v>2659.4</v>
      </c>
      <c r="D39" s="847">
        <v>2374.0403499375116</v>
      </c>
      <c r="E39" s="847">
        <v>689.3</v>
      </c>
      <c r="F39" s="847">
        <v>1840.9</v>
      </c>
      <c r="G39" s="847">
        <v>2670.6804004062096</v>
      </c>
      <c r="H39" s="343"/>
      <c r="I39" s="666" t="s">
        <v>60</v>
      </c>
      <c r="J39" s="847">
        <v>600.29999999999995</v>
      </c>
      <c r="K39" s="847">
        <v>2335.5</v>
      </c>
      <c r="L39" s="847">
        <v>661.74445277361326</v>
      </c>
      <c r="M39" s="847">
        <v>261.60000000000002</v>
      </c>
      <c r="N39" s="847">
        <v>15999.6</v>
      </c>
      <c r="O39" s="847">
        <v>61160.550458715588</v>
      </c>
    </row>
    <row r="40" spans="1:24" s="381" customFormat="1" ht="21.95" customHeight="1" x14ac:dyDescent="0.35">
      <c r="A40" s="666" t="s">
        <v>61</v>
      </c>
      <c r="B40" s="847">
        <v>1123.7</v>
      </c>
      <c r="C40" s="847">
        <v>2675.1</v>
      </c>
      <c r="D40" s="847">
        <v>2380.6176025629611</v>
      </c>
      <c r="E40" s="847">
        <v>704.1</v>
      </c>
      <c r="F40" s="847">
        <v>1630.3</v>
      </c>
      <c r="G40" s="847">
        <v>2315.4381479903423</v>
      </c>
      <c r="H40" s="343"/>
      <c r="I40" s="666" t="s">
        <v>61</v>
      </c>
      <c r="J40" s="847">
        <v>630.20000000000005</v>
      </c>
      <c r="K40" s="847">
        <v>2134.1</v>
      </c>
      <c r="L40" s="847">
        <v>575.9902713424309</v>
      </c>
      <c r="M40" s="847">
        <v>270.8</v>
      </c>
      <c r="N40" s="847">
        <v>17050.7</v>
      </c>
      <c r="O40" s="847">
        <v>62964.180206794677</v>
      </c>
    </row>
    <row r="41" spans="1:24" s="381" customFormat="1" ht="21.95" customHeight="1" x14ac:dyDescent="0.35">
      <c r="A41" s="666" t="s">
        <v>62</v>
      </c>
      <c r="B41" s="847">
        <v>1144.2</v>
      </c>
      <c r="C41" s="847">
        <v>3001.3</v>
      </c>
      <c r="D41" s="847">
        <v>2623.0554098933753</v>
      </c>
      <c r="E41" s="847">
        <v>690.4</v>
      </c>
      <c r="F41" s="847">
        <v>2123</v>
      </c>
      <c r="G41" s="847">
        <v>3075.0289687137893</v>
      </c>
      <c r="H41" s="343"/>
      <c r="I41" s="666" t="s">
        <v>62</v>
      </c>
      <c r="J41" s="847">
        <v>633.5</v>
      </c>
      <c r="K41" s="847">
        <v>2377.4</v>
      </c>
      <c r="L41" s="847">
        <v>638.31407419100242</v>
      </c>
      <c r="M41" s="847">
        <v>230.6</v>
      </c>
      <c r="N41" s="847">
        <v>13390.8</v>
      </c>
      <c r="O41" s="847">
        <v>58069.384215091064</v>
      </c>
    </row>
    <row r="42" spans="1:24" s="381" customFormat="1" ht="21.95" customHeight="1" x14ac:dyDescent="0.35">
      <c r="A42" s="666" t="s">
        <v>63</v>
      </c>
      <c r="B42" s="847">
        <v>810.7</v>
      </c>
      <c r="C42" s="847">
        <v>2226.5</v>
      </c>
      <c r="D42" s="847">
        <v>2746.3920069076107</v>
      </c>
      <c r="E42" s="847">
        <v>540.1</v>
      </c>
      <c r="F42" s="847">
        <v>1682</v>
      </c>
      <c r="G42" s="847">
        <v>3114.2381040548048</v>
      </c>
      <c r="H42" s="343"/>
      <c r="I42" s="666" t="s">
        <v>63</v>
      </c>
      <c r="J42" s="847">
        <v>523.6</v>
      </c>
      <c r="K42" s="847">
        <v>2141.1</v>
      </c>
      <c r="L42" s="847">
        <v>695.53036478227659</v>
      </c>
      <c r="M42" s="847">
        <v>238.8</v>
      </c>
      <c r="N42" s="847">
        <v>12049.6</v>
      </c>
      <c r="O42" s="847">
        <v>50458.961474036849</v>
      </c>
    </row>
    <row r="43" spans="1:24" s="381" customFormat="1" ht="21.95" customHeight="1" x14ac:dyDescent="0.35">
      <c r="A43" s="666" t="s">
        <v>64</v>
      </c>
      <c r="B43" s="847">
        <v>875.2</v>
      </c>
      <c r="C43" s="847">
        <v>2101</v>
      </c>
      <c r="D43" s="847">
        <v>2400.594149908592</v>
      </c>
      <c r="E43" s="847">
        <v>461.1</v>
      </c>
      <c r="F43" s="847">
        <v>1159.0999999999999</v>
      </c>
      <c r="G43" s="847">
        <v>2513.771416178703</v>
      </c>
      <c r="H43" s="343"/>
      <c r="I43" s="666" t="s">
        <v>64</v>
      </c>
      <c r="J43" s="847">
        <v>547.4</v>
      </c>
      <c r="K43" s="847">
        <v>2443.1999999999998</v>
      </c>
      <c r="L43" s="847">
        <v>759.15945926196571</v>
      </c>
      <c r="M43" s="847">
        <v>240.7</v>
      </c>
      <c r="N43" s="847">
        <v>11416.3</v>
      </c>
      <c r="O43" s="847">
        <v>47429.580390527626</v>
      </c>
    </row>
    <row r="44" spans="1:24" s="381" customFormat="1" ht="21.95" customHeight="1" x14ac:dyDescent="0.35">
      <c r="A44" s="666" t="s">
        <v>65</v>
      </c>
      <c r="B44" s="847">
        <v>863.7</v>
      </c>
      <c r="C44" s="847">
        <v>2109.1999999999998</v>
      </c>
      <c r="D44" s="847">
        <v>2442.0516383003355</v>
      </c>
      <c r="E44" s="847">
        <v>488.3</v>
      </c>
      <c r="F44" s="847">
        <v>1299.7</v>
      </c>
      <c r="G44" s="847">
        <v>2661.6833913577721</v>
      </c>
      <c r="H44" s="343"/>
      <c r="I44" s="666" t="s">
        <v>65</v>
      </c>
      <c r="J44" s="847">
        <v>542.6</v>
      </c>
      <c r="K44" s="847">
        <v>2411.8000000000002</v>
      </c>
      <c r="L44" s="847">
        <v>756.0321820862514</v>
      </c>
      <c r="M44" s="847">
        <v>258.60000000000002</v>
      </c>
      <c r="N44" s="847">
        <v>13797.6</v>
      </c>
      <c r="O44" s="847">
        <v>53354.988399071925</v>
      </c>
    </row>
    <row r="45" spans="1:24" s="381" customFormat="1" ht="21.95" customHeight="1" x14ac:dyDescent="0.35">
      <c r="A45" s="666" t="s">
        <v>66</v>
      </c>
      <c r="B45" s="847">
        <v>878.2</v>
      </c>
      <c r="C45" s="847">
        <v>2172.1</v>
      </c>
      <c r="D45" s="847">
        <v>2473.3545889319062</v>
      </c>
      <c r="E45" s="847">
        <v>551.20000000000005</v>
      </c>
      <c r="F45" s="847">
        <v>1432.8</v>
      </c>
      <c r="G45" s="847">
        <v>2599.4194484760519</v>
      </c>
      <c r="H45" s="343"/>
      <c r="I45" s="666" t="s">
        <v>66</v>
      </c>
      <c r="J45" s="847">
        <v>561.4</v>
      </c>
      <c r="K45" s="847">
        <v>2242.8000000000002</v>
      </c>
      <c r="L45" s="847">
        <v>679.51167082294273</v>
      </c>
      <c r="M45" s="847">
        <v>259.89999999999998</v>
      </c>
      <c r="N45" s="847">
        <v>14611.8</v>
      </c>
      <c r="O45" s="847">
        <v>56220.854174682572</v>
      </c>
    </row>
    <row r="46" spans="1:24" s="381" customFormat="1" ht="21.95" customHeight="1" x14ac:dyDescent="0.35">
      <c r="A46" s="666" t="s">
        <v>67</v>
      </c>
      <c r="B46" s="847">
        <v>887.4</v>
      </c>
      <c r="C46" s="847">
        <v>2508.6</v>
      </c>
      <c r="D46" s="847">
        <v>2826.9100743745776</v>
      </c>
      <c r="E46" s="847">
        <v>543.9</v>
      </c>
      <c r="F46" s="847">
        <v>1499.7</v>
      </c>
      <c r="G46" s="847">
        <v>2757.3083287369004</v>
      </c>
      <c r="H46" s="343"/>
      <c r="I46" s="666" t="s">
        <v>67</v>
      </c>
      <c r="J46" s="847">
        <v>635.1</v>
      </c>
      <c r="K46" s="847">
        <v>3016.7</v>
      </c>
      <c r="L46" s="847">
        <v>807.92080459770114</v>
      </c>
      <c r="M46" s="847">
        <v>214.9</v>
      </c>
      <c r="N46" s="847">
        <v>9357.4</v>
      </c>
      <c r="O46" s="847">
        <v>43543.043275942298</v>
      </c>
    </row>
    <row r="47" spans="1:24" s="381" customFormat="1" ht="21.95" customHeight="1" x14ac:dyDescent="0.35">
      <c r="A47" s="666" t="s">
        <v>68</v>
      </c>
      <c r="B47" s="847">
        <v>933.2</v>
      </c>
      <c r="C47" s="847">
        <v>2750.4</v>
      </c>
      <c r="D47" s="847">
        <v>2947.2781825975139</v>
      </c>
      <c r="E47" s="847">
        <v>593.20000000000005</v>
      </c>
      <c r="F47" s="847">
        <v>1721</v>
      </c>
      <c r="G47" s="847">
        <v>2901.2137559002022</v>
      </c>
      <c r="H47" s="343"/>
      <c r="I47" s="666" t="s">
        <v>68</v>
      </c>
      <c r="J47" s="847">
        <v>637.1</v>
      </c>
      <c r="K47" s="847">
        <v>2648</v>
      </c>
      <c r="L47" s="847">
        <v>706.9507455658453</v>
      </c>
      <c r="M47" s="847">
        <v>183.2</v>
      </c>
      <c r="N47" s="847">
        <v>11243.4</v>
      </c>
      <c r="O47" s="847">
        <v>61372.27074235808</v>
      </c>
    </row>
    <row r="48" spans="1:24" s="381" customFormat="1" ht="21.95" customHeight="1" x14ac:dyDescent="0.35">
      <c r="A48" s="666" t="s">
        <v>69</v>
      </c>
      <c r="B48" s="847">
        <v>982.2</v>
      </c>
      <c r="C48" s="847">
        <v>3409.1</v>
      </c>
      <c r="D48" s="847">
        <v>3470.8816941559762</v>
      </c>
      <c r="E48" s="847">
        <v>598.1</v>
      </c>
      <c r="F48" s="847">
        <v>1761</v>
      </c>
      <c r="G48" s="847">
        <v>2944.3236916903529</v>
      </c>
      <c r="H48" s="343"/>
      <c r="I48" s="666" t="s">
        <v>69</v>
      </c>
      <c r="J48" s="847">
        <v>570.1</v>
      </c>
      <c r="K48" s="847">
        <v>2398.1999999999998</v>
      </c>
      <c r="L48" s="847">
        <v>715.50576740922645</v>
      </c>
      <c r="M48" s="847">
        <v>214.7</v>
      </c>
      <c r="N48" s="847">
        <v>12529.2</v>
      </c>
      <c r="O48" s="847">
        <v>58356.776897997217</v>
      </c>
    </row>
    <row r="49" spans="1:24" s="381" customFormat="1" ht="21.95" customHeight="1" x14ac:dyDescent="0.35">
      <c r="A49" s="666" t="s">
        <v>70</v>
      </c>
      <c r="B49" s="847">
        <v>989.9</v>
      </c>
      <c r="C49" s="847">
        <v>3411.4</v>
      </c>
      <c r="D49" s="847">
        <v>3446.2066875441965</v>
      </c>
      <c r="E49" s="847">
        <v>594</v>
      </c>
      <c r="F49" s="847">
        <v>1817.7</v>
      </c>
      <c r="G49" s="847">
        <v>3060.1010101010102</v>
      </c>
      <c r="H49" s="343"/>
      <c r="I49" s="666" t="s">
        <v>70</v>
      </c>
      <c r="J49" s="847">
        <v>607.4</v>
      </c>
      <c r="K49" s="847">
        <v>2536.1999999999998</v>
      </c>
      <c r="L49" s="847">
        <v>710.2111590385249</v>
      </c>
      <c r="M49" s="847">
        <v>308.8</v>
      </c>
      <c r="N49" s="847">
        <v>18793.900000000001</v>
      </c>
      <c r="O49" s="847">
        <v>60861.075129533681</v>
      </c>
    </row>
    <row r="50" spans="1:24" s="381" customFormat="1" ht="21.95" customHeight="1" x14ac:dyDescent="0.35">
      <c r="A50" s="666" t="s">
        <v>71</v>
      </c>
      <c r="B50" s="847">
        <v>1031.4000000000001</v>
      </c>
      <c r="C50" s="847">
        <v>3540.2</v>
      </c>
      <c r="D50" s="847">
        <v>3432.4219507465577</v>
      </c>
      <c r="E50" s="847">
        <v>733.5</v>
      </c>
      <c r="F50" s="847">
        <v>2537.1</v>
      </c>
      <c r="G50" s="847">
        <v>3458.8957055214723</v>
      </c>
      <c r="H50" s="343"/>
      <c r="I50" s="666" t="s">
        <v>71</v>
      </c>
      <c r="J50" s="847">
        <v>561.5</v>
      </c>
      <c r="K50" s="847">
        <v>2978.3</v>
      </c>
      <c r="L50" s="847">
        <v>902.18886375779175</v>
      </c>
      <c r="M50" s="847">
        <v>263.89999999999998</v>
      </c>
      <c r="N50" s="847">
        <v>13304.3</v>
      </c>
      <c r="O50" s="847">
        <v>50414.172034861695</v>
      </c>
    </row>
    <row r="51" spans="1:24" s="381" customFormat="1" ht="21.95" customHeight="1" x14ac:dyDescent="0.35">
      <c r="A51" s="666" t="s">
        <v>72</v>
      </c>
      <c r="B51" s="847">
        <v>1092.3</v>
      </c>
      <c r="C51" s="847">
        <v>3703.1</v>
      </c>
      <c r="D51" s="847">
        <v>3390.1858463792</v>
      </c>
      <c r="E51" s="847">
        <v>707.7</v>
      </c>
      <c r="F51" s="847">
        <v>2422.3000000000002</v>
      </c>
      <c r="G51" s="847">
        <v>3422.7780132824646</v>
      </c>
      <c r="H51" s="343"/>
      <c r="I51" s="666" t="s">
        <v>72</v>
      </c>
      <c r="J51" s="847">
        <v>634.70000000000005</v>
      </c>
      <c r="K51" s="847">
        <v>4270.7</v>
      </c>
      <c r="L51" s="847">
        <v>1144.4830045690876</v>
      </c>
      <c r="M51" s="847">
        <v>233.9</v>
      </c>
      <c r="N51" s="847">
        <v>13505.4</v>
      </c>
      <c r="O51" s="847">
        <v>57740.059854638734</v>
      </c>
    </row>
    <row r="52" spans="1:24" s="381" customFormat="1" ht="21.95" customHeight="1" x14ac:dyDescent="0.35">
      <c r="A52" s="666" t="s">
        <v>73</v>
      </c>
      <c r="B52" s="847">
        <v>1144.4000000000001</v>
      </c>
      <c r="C52" s="847">
        <v>4287.8999999999996</v>
      </c>
      <c r="D52" s="847">
        <v>3746.854246766864</v>
      </c>
      <c r="E52" s="847">
        <v>361.2</v>
      </c>
      <c r="F52" s="847">
        <v>1230.3</v>
      </c>
      <c r="G52" s="847">
        <v>3406.1461794019933</v>
      </c>
      <c r="H52" s="343"/>
      <c r="I52" s="666" t="s">
        <v>73</v>
      </c>
      <c r="J52" s="847">
        <v>457</v>
      </c>
      <c r="K52" s="847">
        <v>3536.8</v>
      </c>
      <c r="L52" s="847">
        <v>1316.3551684901533</v>
      </c>
      <c r="M52" s="847">
        <v>226.5</v>
      </c>
      <c r="N52" s="847">
        <v>13766.4</v>
      </c>
      <c r="O52" s="847">
        <v>60778.807947019865</v>
      </c>
    </row>
    <row r="53" spans="1:24" s="381" customFormat="1" ht="21.95" customHeight="1" x14ac:dyDescent="0.35">
      <c r="A53" s="666" t="s">
        <v>74</v>
      </c>
      <c r="B53" s="847">
        <v>1049.2</v>
      </c>
      <c r="C53" s="847">
        <v>3761.5</v>
      </c>
      <c r="D53" s="847">
        <v>3585.1124666412502</v>
      </c>
      <c r="E53" s="847">
        <v>365.9</v>
      </c>
      <c r="F53" s="847">
        <v>2260.1</v>
      </c>
      <c r="G53" s="847">
        <v>6176.8242689259368</v>
      </c>
      <c r="H53" s="343"/>
      <c r="I53" s="666" t="s">
        <v>74</v>
      </c>
      <c r="J53" s="847">
        <v>259.2</v>
      </c>
      <c r="K53" s="847">
        <v>2356.8000000000002</v>
      </c>
      <c r="L53" s="847">
        <v>1546.5590740740743</v>
      </c>
      <c r="M53" s="847">
        <v>189.7</v>
      </c>
      <c r="N53" s="847">
        <v>10788.3</v>
      </c>
      <c r="O53" s="847">
        <v>56870.321560358461</v>
      </c>
    </row>
    <row r="54" spans="1:24" s="381" customFormat="1" ht="21.95" customHeight="1" x14ac:dyDescent="0.35">
      <c r="A54" s="666" t="s">
        <v>75</v>
      </c>
      <c r="B54" s="847">
        <v>1058.4000000000001</v>
      </c>
      <c r="C54" s="847">
        <v>3598.7</v>
      </c>
      <c r="D54" s="847">
        <v>3400.1322751322746</v>
      </c>
      <c r="E54" s="847">
        <v>511.1</v>
      </c>
      <c r="F54" s="847">
        <v>1843.9</v>
      </c>
      <c r="G54" s="847">
        <v>3607.7088632361574</v>
      </c>
      <c r="H54" s="343"/>
      <c r="I54" s="666" t="s">
        <v>75</v>
      </c>
      <c r="J54" s="847">
        <v>530.1</v>
      </c>
      <c r="K54" s="847">
        <v>3400.4</v>
      </c>
      <c r="L54" s="847">
        <v>1091.0659045463119</v>
      </c>
      <c r="M54" s="847">
        <v>253.7</v>
      </c>
      <c r="N54" s="847">
        <v>15966.2</v>
      </c>
      <c r="O54" s="847">
        <v>62933.385888845092</v>
      </c>
    </row>
    <row r="55" spans="1:24" s="381" customFormat="1" ht="21.95" customHeight="1" x14ac:dyDescent="0.35">
      <c r="A55" s="666" t="s">
        <v>76</v>
      </c>
      <c r="B55" s="847">
        <v>1122</v>
      </c>
      <c r="C55" s="847">
        <v>4002.1</v>
      </c>
      <c r="D55" s="847">
        <v>3566.9340463458111</v>
      </c>
      <c r="E55" s="847">
        <v>745.5</v>
      </c>
      <c r="F55" s="847">
        <v>2617.3000000000002</v>
      </c>
      <c r="G55" s="847">
        <v>3510.798122065728</v>
      </c>
      <c r="H55" s="343"/>
      <c r="I55" s="666" t="s">
        <v>76</v>
      </c>
      <c r="J55" s="847">
        <v>568</v>
      </c>
      <c r="K55" s="847">
        <v>3523.4</v>
      </c>
      <c r="L55" s="847">
        <v>1055.0970176056337</v>
      </c>
      <c r="M55" s="847">
        <v>297.60000000000002</v>
      </c>
      <c r="N55" s="847">
        <v>18362.5</v>
      </c>
      <c r="O55" s="847">
        <v>61701.948924731179</v>
      </c>
    </row>
    <row r="56" spans="1:24" s="381" customFormat="1" ht="21.95" customHeight="1" x14ac:dyDescent="0.35">
      <c r="A56" s="666" t="s">
        <v>77</v>
      </c>
      <c r="B56" s="847">
        <v>1107</v>
      </c>
      <c r="C56" s="847">
        <v>3672.2</v>
      </c>
      <c r="D56" s="847">
        <v>3317.2538392050583</v>
      </c>
      <c r="E56" s="847">
        <v>781.7</v>
      </c>
      <c r="F56" s="847">
        <v>2652.6</v>
      </c>
      <c r="G56" s="847">
        <v>3393.3734169118584</v>
      </c>
      <c r="H56" s="343"/>
      <c r="I56" s="666" t="s">
        <v>77</v>
      </c>
      <c r="J56" s="847">
        <v>596.20000000000005</v>
      </c>
      <c r="K56" s="847">
        <v>3572.5</v>
      </c>
      <c r="L56" s="847">
        <v>1019.1991361959074</v>
      </c>
      <c r="M56" s="847">
        <v>316.7</v>
      </c>
      <c r="N56" s="847">
        <v>16613.8</v>
      </c>
      <c r="O56" s="847">
        <v>52459.109567413951</v>
      </c>
    </row>
    <row r="57" spans="1:24" s="381" customFormat="1" ht="21.95" customHeight="1" x14ac:dyDescent="0.35">
      <c r="A57" s="666" t="s">
        <v>78</v>
      </c>
      <c r="B57" s="847">
        <v>1154.5999999999999</v>
      </c>
      <c r="C57" s="847">
        <v>3834.6</v>
      </c>
      <c r="D57" s="847">
        <v>3321.1501818811712</v>
      </c>
      <c r="E57" s="847">
        <v>719.8</v>
      </c>
      <c r="F57" s="847">
        <v>2572.8000000000002</v>
      </c>
      <c r="G57" s="847">
        <v>3574.3262017227012</v>
      </c>
      <c r="H57" s="343"/>
      <c r="I57" s="666" t="s">
        <v>78</v>
      </c>
      <c r="J57" s="847">
        <v>612.20000000000005</v>
      </c>
      <c r="K57" s="847">
        <v>3475.6</v>
      </c>
      <c r="L57" s="847">
        <v>965.63999346618743</v>
      </c>
      <c r="M57" s="847">
        <v>312.8</v>
      </c>
      <c r="N57" s="847">
        <v>17984.3</v>
      </c>
      <c r="O57" s="847">
        <v>57494.565217391297</v>
      </c>
    </row>
    <row r="58" spans="1:24" s="381" customFormat="1" ht="21.95" customHeight="1" x14ac:dyDescent="0.35">
      <c r="A58" s="666" t="s">
        <v>79</v>
      </c>
      <c r="B58" s="847">
        <v>1169.5</v>
      </c>
      <c r="C58" s="847">
        <v>3910.4</v>
      </c>
      <c r="D58" s="847">
        <v>3343.6511329628047</v>
      </c>
      <c r="E58" s="847">
        <v>750.5</v>
      </c>
      <c r="F58" s="847">
        <v>2661.6</v>
      </c>
      <c r="G58" s="847">
        <v>3546.435709526982</v>
      </c>
      <c r="H58" s="343"/>
      <c r="I58" s="666" t="s">
        <v>79</v>
      </c>
      <c r="J58" s="847">
        <v>636.6</v>
      </c>
      <c r="K58" s="847">
        <v>3596.9</v>
      </c>
      <c r="L58" s="847">
        <v>961.03789035501109</v>
      </c>
      <c r="M58" s="847">
        <v>320.5</v>
      </c>
      <c r="N58" s="847">
        <v>20208.900000000001</v>
      </c>
      <c r="O58" s="847">
        <v>63054.290171606866</v>
      </c>
    </row>
    <row r="59" spans="1:24" s="381" customFormat="1" ht="21.95" customHeight="1" x14ac:dyDescent="0.35">
      <c r="A59" s="667" t="s">
        <v>80</v>
      </c>
      <c r="B59" s="848">
        <v>1089.587</v>
      </c>
      <c r="C59" s="848">
        <v>3639.5439999999999</v>
      </c>
      <c r="D59" s="848">
        <v>3340.2968280642112</v>
      </c>
      <c r="E59" s="848">
        <v>828.29200000000003</v>
      </c>
      <c r="F59" s="848">
        <v>2850.5239999999999</v>
      </c>
      <c r="G59" s="848">
        <v>3441.4481849396107</v>
      </c>
      <c r="H59" s="343"/>
      <c r="I59" s="667" t="s">
        <v>80</v>
      </c>
      <c r="J59" s="848">
        <v>611.68899999999996</v>
      </c>
      <c r="K59" s="848">
        <v>3775.7640000000001</v>
      </c>
      <c r="L59" s="848">
        <v>1049.9121265218112</v>
      </c>
      <c r="M59" s="848">
        <v>333.262</v>
      </c>
      <c r="N59" s="848">
        <v>20611.878000000001</v>
      </c>
      <c r="O59" s="848">
        <v>61848.869658106836</v>
      </c>
      <c r="X59" s="382"/>
    </row>
    <row r="60" spans="1:24" s="381" customFormat="1" ht="21.95" customHeight="1" x14ac:dyDescent="0.35">
      <c r="A60" s="667" t="s">
        <v>81</v>
      </c>
      <c r="B60" s="848">
        <v>1052.723</v>
      </c>
      <c r="C60" s="848">
        <v>3778.924</v>
      </c>
      <c r="D60" s="848">
        <v>3589.6660375046426</v>
      </c>
      <c r="E60" s="848">
        <v>690.22400000000005</v>
      </c>
      <c r="F60" s="848">
        <v>2571.0500000000002</v>
      </c>
      <c r="G60" s="848">
        <v>3724.9501611071191</v>
      </c>
      <c r="H60" s="343"/>
      <c r="I60" s="667" t="s">
        <v>81</v>
      </c>
      <c r="J60" s="848">
        <v>448.18900000000002</v>
      </c>
      <c r="K60" s="848">
        <v>2938.4</v>
      </c>
      <c r="L60" s="848">
        <v>1115.1377119920392</v>
      </c>
      <c r="M60" s="848">
        <v>279.47199999999998</v>
      </c>
      <c r="N60" s="848">
        <v>16691.323</v>
      </c>
      <c r="O60" s="848">
        <v>59724.491183374368</v>
      </c>
    </row>
    <row r="61" spans="1:24" s="381" customFormat="1" ht="21.95" customHeight="1" x14ac:dyDescent="0.35">
      <c r="A61" s="667" t="s">
        <v>82</v>
      </c>
      <c r="B61" s="848">
        <v>1134.2190000000001</v>
      </c>
      <c r="C61" s="848">
        <v>3848.105</v>
      </c>
      <c r="D61" s="848">
        <v>3392.7354417444953</v>
      </c>
      <c r="E61" s="848">
        <v>775.86199999999997</v>
      </c>
      <c r="F61" s="848">
        <v>2576.4589999999998</v>
      </c>
      <c r="G61" s="848">
        <v>3320.7696729573045</v>
      </c>
      <c r="H61" s="343"/>
      <c r="I61" s="667" t="s">
        <v>82</v>
      </c>
      <c r="J61" s="848">
        <v>598.71</v>
      </c>
      <c r="K61" s="848">
        <v>2745.6030000000001</v>
      </c>
      <c r="L61" s="848">
        <v>780.00971132935808</v>
      </c>
      <c r="M61" s="848">
        <v>286.08999999999997</v>
      </c>
      <c r="N61" s="848">
        <v>17233.831999999999</v>
      </c>
      <c r="O61" s="848">
        <v>60239.197455346221</v>
      </c>
    </row>
    <row r="62" spans="1:24" s="381" customFormat="1" ht="18" customHeight="1" x14ac:dyDescent="0.3">
      <c r="A62" s="383"/>
      <c r="B62" s="345"/>
      <c r="C62" s="345"/>
      <c r="D62" s="345"/>
      <c r="E62" s="345"/>
      <c r="F62" s="345"/>
      <c r="G62" s="345"/>
      <c r="H62" s="345"/>
      <c r="I62" s="383"/>
      <c r="J62" s="345"/>
      <c r="K62" s="345"/>
      <c r="L62" s="345"/>
      <c r="M62" s="345"/>
      <c r="N62" s="345"/>
      <c r="O62" s="345"/>
    </row>
    <row r="63" spans="1:24" s="386" customFormat="1" ht="20.100000000000001" customHeight="1" x14ac:dyDescent="0.25">
      <c r="A63" s="384" t="s">
        <v>227</v>
      </c>
      <c r="B63" s="385"/>
      <c r="C63" s="385"/>
      <c r="D63" s="385"/>
      <c r="E63" s="385"/>
      <c r="F63" s="385"/>
      <c r="G63" s="347" t="s">
        <v>228</v>
      </c>
      <c r="H63" s="347"/>
      <c r="I63" s="384" t="s">
        <v>227</v>
      </c>
      <c r="J63" s="385"/>
      <c r="K63" s="385"/>
      <c r="L63" s="385"/>
      <c r="M63" s="385"/>
      <c r="N63" s="385"/>
      <c r="O63" s="317" t="s">
        <v>208</v>
      </c>
    </row>
    <row r="64" spans="1:24" s="386" customFormat="1" ht="20.100000000000001" customHeight="1" x14ac:dyDescent="0.25">
      <c r="A64" s="384"/>
      <c r="B64" s="385"/>
      <c r="C64" s="385"/>
      <c r="D64" s="385"/>
      <c r="E64" s="385"/>
      <c r="F64" s="385"/>
      <c r="G64" s="347"/>
      <c r="H64" s="347"/>
      <c r="I64" s="384"/>
      <c r="J64" s="385"/>
      <c r="K64" s="385"/>
      <c r="L64" s="385"/>
      <c r="M64" s="385"/>
      <c r="N64" s="385"/>
      <c r="O64" s="317"/>
    </row>
    <row r="65" spans="1:15" s="386" customFormat="1" ht="20.100000000000001" customHeight="1" x14ac:dyDescent="0.25">
      <c r="A65" s="384"/>
      <c r="B65" s="385"/>
      <c r="C65" s="385"/>
      <c r="D65" s="385"/>
      <c r="E65" s="385"/>
      <c r="F65" s="385"/>
      <c r="G65" s="347"/>
      <c r="H65" s="347"/>
      <c r="I65" s="384"/>
      <c r="J65" s="385"/>
      <c r="K65" s="385"/>
      <c r="L65" s="385"/>
      <c r="M65" s="385"/>
      <c r="N65" s="385"/>
      <c r="O65" s="317"/>
    </row>
    <row r="66" spans="1:15" ht="20.100000000000001" customHeight="1" x14ac:dyDescent="0.3">
      <c r="A66" s="755">
        <v>44</v>
      </c>
      <c r="B66" s="755"/>
      <c r="C66" s="755"/>
      <c r="D66" s="755"/>
      <c r="E66" s="755"/>
      <c r="F66" s="755"/>
      <c r="G66" s="755"/>
      <c r="H66" s="348"/>
      <c r="I66" s="755">
        <v>45</v>
      </c>
      <c r="J66" s="755"/>
      <c r="K66" s="755"/>
      <c r="L66" s="755"/>
      <c r="M66" s="755"/>
      <c r="N66" s="755"/>
      <c r="O66" s="755"/>
    </row>
    <row r="8142" spans="1:9" x14ac:dyDescent="0.2">
      <c r="A8142" s="350" t="s">
        <v>86</v>
      </c>
      <c r="I8142" s="350" t="s">
        <v>86</v>
      </c>
    </row>
    <row r="8143" spans="1:9" x14ac:dyDescent="0.2">
      <c r="A8143" s="350" t="s">
        <v>87</v>
      </c>
      <c r="I8143" s="350" t="s">
        <v>87</v>
      </c>
    </row>
    <row r="8144" spans="1:9" x14ac:dyDescent="0.2">
      <c r="A8144" s="350" t="s">
        <v>88</v>
      </c>
      <c r="I8144" s="350" t="s">
        <v>88</v>
      </c>
    </row>
    <row r="8145" spans="1:9" x14ac:dyDescent="0.2">
      <c r="A8145" s="350" t="s">
        <v>89</v>
      </c>
      <c r="I8145" s="350" t="s">
        <v>89</v>
      </c>
    </row>
  </sheetData>
  <mergeCells count="11">
    <mergeCell ref="N5:O5"/>
    <mergeCell ref="A9:A10"/>
    <mergeCell ref="I9:I10"/>
    <mergeCell ref="A66:G66"/>
    <mergeCell ref="I66:O66"/>
    <mergeCell ref="A1:G1"/>
    <mergeCell ref="I1:O1"/>
    <mergeCell ref="A3:G3"/>
    <mergeCell ref="I3:O3"/>
    <mergeCell ref="A4:G4"/>
    <mergeCell ref="I4:O4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  <colBreaks count="1" manualBreakCount="1">
    <brk id="8" max="69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Y8150"/>
  <sheetViews>
    <sheetView showGridLines="0" view="pageBreakPreview" topLeftCell="A43" zoomScale="55" zoomScaleSheetLayoutView="55" workbookViewId="0">
      <selection activeCell="K12" sqref="K12:P61"/>
    </sheetView>
  </sheetViews>
  <sheetFormatPr defaultColWidth="11" defaultRowHeight="12.75" x14ac:dyDescent="0.2"/>
  <cols>
    <col min="1" max="1" width="30.7109375" style="387" customWidth="1"/>
    <col min="2" max="9" width="16.7109375" style="390" customWidth="1"/>
    <col min="10" max="10" width="30.7109375" style="387" customWidth="1"/>
    <col min="11" max="16" width="22.7109375" style="390" customWidth="1"/>
    <col min="17" max="17" width="11" style="390"/>
    <col min="18" max="18" width="8.7109375" style="390" customWidth="1"/>
    <col min="19" max="16384" width="11" style="390"/>
  </cols>
  <sheetData>
    <row r="1" spans="1:18" ht="20.100000000000001" customHeight="1" x14ac:dyDescent="0.3">
      <c r="B1" s="388"/>
      <c r="C1" s="388"/>
      <c r="D1" s="388"/>
      <c r="E1" s="388"/>
      <c r="F1" s="388"/>
      <c r="G1" s="388"/>
      <c r="H1" s="388"/>
      <c r="I1" s="388"/>
      <c r="J1" s="389"/>
      <c r="K1" s="388"/>
      <c r="L1" s="388"/>
      <c r="M1" s="388"/>
      <c r="N1" s="388"/>
      <c r="O1" s="388"/>
    </row>
    <row r="2" spans="1:18" ht="20.100000000000001" customHeight="1" x14ac:dyDescent="0.25">
      <c r="N2" s="391"/>
      <c r="O2" s="391"/>
      <c r="P2" s="391"/>
    </row>
    <row r="3" spans="1:18" ht="24.95" customHeight="1" x14ac:dyDescent="0.4">
      <c r="A3" s="767" t="s">
        <v>229</v>
      </c>
      <c r="B3" s="767"/>
      <c r="C3" s="767"/>
      <c r="D3" s="767"/>
      <c r="E3" s="767"/>
      <c r="F3" s="767"/>
      <c r="G3" s="767"/>
      <c r="H3" s="767"/>
      <c r="I3" s="767"/>
      <c r="J3" s="767" t="s">
        <v>229</v>
      </c>
      <c r="K3" s="767"/>
      <c r="L3" s="767"/>
      <c r="M3" s="767"/>
      <c r="N3" s="767"/>
      <c r="O3" s="767"/>
      <c r="P3" s="767"/>
      <c r="Q3" s="392"/>
      <c r="R3" s="392"/>
    </row>
    <row r="4" spans="1:18" s="394" customFormat="1" ht="24.95" customHeight="1" x14ac:dyDescent="0.4">
      <c r="A4" s="768" t="s">
        <v>230</v>
      </c>
      <c r="B4" s="768"/>
      <c r="C4" s="768"/>
      <c r="D4" s="768"/>
      <c r="E4" s="768"/>
      <c r="F4" s="768"/>
      <c r="G4" s="768"/>
      <c r="H4" s="768"/>
      <c r="I4" s="768"/>
      <c r="J4" s="768" t="s">
        <v>230</v>
      </c>
      <c r="K4" s="768"/>
      <c r="L4" s="768"/>
      <c r="M4" s="768"/>
      <c r="N4" s="768"/>
      <c r="O4" s="768"/>
      <c r="P4" s="768"/>
      <c r="Q4" s="393"/>
      <c r="R4" s="393"/>
    </row>
    <row r="5" spans="1:18" ht="20.100000000000001" customHeight="1" x14ac:dyDescent="0.4">
      <c r="J5" s="393"/>
      <c r="K5" s="393"/>
      <c r="L5" s="393"/>
      <c r="M5" s="393"/>
      <c r="N5" s="393"/>
      <c r="O5" s="393"/>
      <c r="P5" s="393"/>
    </row>
    <row r="6" spans="1:18" ht="20.100000000000001" customHeight="1" x14ac:dyDescent="0.3">
      <c r="A6" s="395"/>
      <c r="B6" s="391"/>
      <c r="C6" s="391"/>
      <c r="D6" s="391"/>
      <c r="E6" s="391"/>
      <c r="F6" s="391"/>
      <c r="G6" s="391"/>
      <c r="H6" s="391"/>
      <c r="I6" s="396" t="s">
        <v>3</v>
      </c>
      <c r="J6" s="395"/>
      <c r="K6" s="391"/>
      <c r="L6" s="391"/>
      <c r="M6" s="391"/>
      <c r="N6" s="397"/>
      <c r="O6" s="397"/>
      <c r="P6" s="396" t="s">
        <v>3</v>
      </c>
    </row>
    <row r="7" spans="1:18" ht="20.100000000000001" customHeight="1" x14ac:dyDescent="0.3">
      <c r="A7" s="395"/>
      <c r="B7" s="391"/>
      <c r="C7" s="391"/>
      <c r="D7" s="391"/>
      <c r="E7" s="391"/>
      <c r="F7" s="391"/>
      <c r="G7" s="391"/>
      <c r="H7" s="391"/>
      <c r="I7" s="396" t="s">
        <v>211</v>
      </c>
      <c r="J7" s="395"/>
      <c r="K7" s="391"/>
      <c r="L7" s="391"/>
      <c r="M7" s="391"/>
      <c r="N7" s="397"/>
      <c r="O7" s="397"/>
      <c r="P7" s="396" t="s">
        <v>211</v>
      </c>
    </row>
    <row r="8" spans="1:18" s="403" customFormat="1" ht="21" x14ac:dyDescent="0.35">
      <c r="A8" s="769" t="s">
        <v>130</v>
      </c>
      <c r="B8" s="761" t="s">
        <v>231</v>
      </c>
      <c r="C8" s="769"/>
      <c r="D8" s="761" t="s">
        <v>232</v>
      </c>
      <c r="E8" s="769"/>
      <c r="F8" s="761" t="s">
        <v>233</v>
      </c>
      <c r="G8" s="769"/>
      <c r="H8" s="761" t="s">
        <v>234</v>
      </c>
      <c r="I8" s="762"/>
      <c r="J8" s="769" t="s">
        <v>130</v>
      </c>
      <c r="K8" s="399" t="s">
        <v>235</v>
      </c>
      <c r="L8" s="400"/>
      <c r="M8" s="401" t="s">
        <v>236</v>
      </c>
      <c r="N8" s="400"/>
      <c r="O8" s="761" t="s">
        <v>237</v>
      </c>
      <c r="P8" s="762"/>
      <c r="Q8" s="402"/>
    </row>
    <row r="9" spans="1:18" s="403" customFormat="1" ht="21" x14ac:dyDescent="0.35">
      <c r="A9" s="770"/>
      <c r="B9" s="763"/>
      <c r="C9" s="771"/>
      <c r="D9" s="763"/>
      <c r="E9" s="771"/>
      <c r="F9" s="763"/>
      <c r="G9" s="771"/>
      <c r="H9" s="763"/>
      <c r="I9" s="764"/>
      <c r="J9" s="770"/>
      <c r="K9" s="404" t="s">
        <v>238</v>
      </c>
      <c r="L9" s="398"/>
      <c r="M9" s="404" t="s">
        <v>238</v>
      </c>
      <c r="N9" s="398"/>
      <c r="O9" s="763"/>
      <c r="P9" s="764"/>
      <c r="Q9" s="402"/>
    </row>
    <row r="10" spans="1:18" s="403" customFormat="1" ht="21" x14ac:dyDescent="0.35">
      <c r="A10" s="771"/>
      <c r="B10" s="859" t="s">
        <v>131</v>
      </c>
      <c r="C10" s="859" t="s">
        <v>214</v>
      </c>
      <c r="D10" s="860" t="s">
        <v>239</v>
      </c>
      <c r="E10" s="859" t="s">
        <v>214</v>
      </c>
      <c r="F10" s="860" t="s">
        <v>239</v>
      </c>
      <c r="G10" s="859" t="s">
        <v>214</v>
      </c>
      <c r="H10" s="860" t="s">
        <v>239</v>
      </c>
      <c r="I10" s="859" t="s">
        <v>214</v>
      </c>
      <c r="J10" s="771"/>
      <c r="K10" s="860" t="s">
        <v>239</v>
      </c>
      <c r="L10" s="859" t="s">
        <v>214</v>
      </c>
      <c r="M10" s="860" t="s">
        <v>239</v>
      </c>
      <c r="N10" s="859" t="s">
        <v>214</v>
      </c>
      <c r="O10" s="860" t="s">
        <v>239</v>
      </c>
      <c r="P10" s="859" t="s">
        <v>214</v>
      </c>
      <c r="Q10" s="402"/>
    </row>
    <row r="11" spans="1:18" ht="15" customHeight="1" x14ac:dyDescent="0.3">
      <c r="A11" s="405"/>
      <c r="B11" s="406"/>
      <c r="C11" s="406"/>
      <c r="D11" s="407"/>
      <c r="E11" s="406"/>
      <c r="F11" s="407"/>
      <c r="G11" s="406"/>
      <c r="H11" s="407"/>
      <c r="I11" s="406"/>
      <c r="J11" s="405"/>
      <c r="K11" s="407"/>
      <c r="L11" s="406"/>
      <c r="M11" s="407"/>
      <c r="N11" s="406"/>
      <c r="O11" s="407"/>
      <c r="P11" s="406"/>
    </row>
    <row r="12" spans="1:18" s="408" customFormat="1" ht="21.95" customHeight="1" x14ac:dyDescent="0.35">
      <c r="A12" s="668" t="s">
        <v>33</v>
      </c>
      <c r="B12" s="861">
        <v>9.1999999999999993</v>
      </c>
      <c r="C12" s="861">
        <v>4.0999999999999996</v>
      </c>
      <c r="D12" s="861">
        <v>1.7</v>
      </c>
      <c r="E12" s="861">
        <v>0.6</v>
      </c>
      <c r="F12" s="861">
        <v>6.6</v>
      </c>
      <c r="G12" s="862">
        <v>2.9</v>
      </c>
      <c r="H12" s="862">
        <v>111.8</v>
      </c>
      <c r="I12" s="862">
        <v>51.5</v>
      </c>
      <c r="J12" s="668" t="s">
        <v>33</v>
      </c>
      <c r="K12" s="861">
        <v>9.3000000000000007</v>
      </c>
      <c r="L12" s="861">
        <v>4.0999999999999996</v>
      </c>
      <c r="M12" s="861">
        <v>12.1</v>
      </c>
      <c r="N12" s="861">
        <v>4.5999999999999996</v>
      </c>
      <c r="O12" s="862">
        <f t="shared" ref="O12:O38" si="0">B12+D12+F12+H12+K12+M12</f>
        <v>150.70000000000002</v>
      </c>
      <c r="P12" s="862">
        <f t="shared" ref="P12:P38" si="1">C12+E12+G12+I12+L12+N12</f>
        <v>67.8</v>
      </c>
    </row>
    <row r="13" spans="1:18" s="408" customFormat="1" ht="21.95" customHeight="1" x14ac:dyDescent="0.35">
      <c r="A13" s="668" t="s">
        <v>34</v>
      </c>
      <c r="B13" s="861">
        <v>9.1999999999999993</v>
      </c>
      <c r="C13" s="861">
        <v>4.7</v>
      </c>
      <c r="D13" s="861">
        <v>3.1</v>
      </c>
      <c r="E13" s="861">
        <v>1.2</v>
      </c>
      <c r="F13" s="861">
        <v>6.5</v>
      </c>
      <c r="G13" s="862">
        <v>2.9</v>
      </c>
      <c r="H13" s="862">
        <v>158.30000000000001</v>
      </c>
      <c r="I13" s="862">
        <v>74</v>
      </c>
      <c r="J13" s="668" t="s">
        <v>34</v>
      </c>
      <c r="K13" s="861">
        <v>8.1999999999999993</v>
      </c>
      <c r="L13" s="861">
        <v>4.0999999999999996</v>
      </c>
      <c r="M13" s="861">
        <v>9.3000000000000007</v>
      </c>
      <c r="N13" s="861">
        <v>3.7</v>
      </c>
      <c r="O13" s="862">
        <f t="shared" si="0"/>
        <v>194.60000000000002</v>
      </c>
      <c r="P13" s="862">
        <f t="shared" si="1"/>
        <v>90.6</v>
      </c>
    </row>
    <row r="14" spans="1:18" s="408" customFormat="1" ht="21.95" customHeight="1" x14ac:dyDescent="0.35">
      <c r="A14" s="668" t="s">
        <v>35</v>
      </c>
      <c r="B14" s="861">
        <v>8.8000000000000007</v>
      </c>
      <c r="C14" s="861">
        <v>4.8</v>
      </c>
      <c r="D14" s="861">
        <v>2.4</v>
      </c>
      <c r="E14" s="861">
        <v>1</v>
      </c>
      <c r="F14" s="861">
        <v>9.1</v>
      </c>
      <c r="G14" s="862">
        <v>4.0999999999999996</v>
      </c>
      <c r="H14" s="862">
        <v>153.4</v>
      </c>
      <c r="I14" s="862">
        <v>73.8</v>
      </c>
      <c r="J14" s="668" t="s">
        <v>35</v>
      </c>
      <c r="K14" s="861">
        <v>15.4</v>
      </c>
      <c r="L14" s="861">
        <v>8.1</v>
      </c>
      <c r="M14" s="861">
        <v>11.6</v>
      </c>
      <c r="N14" s="861">
        <v>4</v>
      </c>
      <c r="O14" s="862">
        <f t="shared" si="0"/>
        <v>200.70000000000002</v>
      </c>
      <c r="P14" s="862">
        <f t="shared" si="1"/>
        <v>95.799999999999983</v>
      </c>
    </row>
    <row r="15" spans="1:18" s="408" customFormat="1" ht="21.95" customHeight="1" x14ac:dyDescent="0.35">
      <c r="A15" s="668" t="s">
        <v>36</v>
      </c>
      <c r="B15" s="861">
        <v>10.9</v>
      </c>
      <c r="C15" s="861">
        <v>5.5</v>
      </c>
      <c r="D15" s="861">
        <v>3.3</v>
      </c>
      <c r="E15" s="861">
        <v>1.3</v>
      </c>
      <c r="F15" s="861">
        <v>10.5</v>
      </c>
      <c r="G15" s="862">
        <v>5</v>
      </c>
      <c r="H15" s="862">
        <v>162.4</v>
      </c>
      <c r="I15" s="862">
        <v>77.3</v>
      </c>
      <c r="J15" s="668" t="s">
        <v>36</v>
      </c>
      <c r="K15" s="863">
        <v>28.6</v>
      </c>
      <c r="L15" s="861">
        <v>13.7</v>
      </c>
      <c r="M15" s="861">
        <v>35.6</v>
      </c>
      <c r="N15" s="861">
        <v>12.4</v>
      </c>
      <c r="O15" s="862">
        <f t="shared" si="0"/>
        <v>251.29999999999998</v>
      </c>
      <c r="P15" s="862">
        <f t="shared" si="1"/>
        <v>115.2</v>
      </c>
    </row>
    <row r="16" spans="1:18" s="408" customFormat="1" ht="21.95" customHeight="1" x14ac:dyDescent="0.35">
      <c r="A16" s="668" t="s">
        <v>37</v>
      </c>
      <c r="B16" s="861">
        <v>5.9</v>
      </c>
      <c r="C16" s="861">
        <v>2.9</v>
      </c>
      <c r="D16" s="861">
        <v>1.5</v>
      </c>
      <c r="E16" s="861">
        <v>0.6</v>
      </c>
      <c r="F16" s="861">
        <v>9.4</v>
      </c>
      <c r="G16" s="862">
        <v>4.2</v>
      </c>
      <c r="H16" s="862">
        <v>105.2</v>
      </c>
      <c r="I16" s="862">
        <v>47.6</v>
      </c>
      <c r="J16" s="668" t="s">
        <v>37</v>
      </c>
      <c r="K16" s="861">
        <v>14.7</v>
      </c>
      <c r="L16" s="861">
        <v>7</v>
      </c>
      <c r="M16" s="861">
        <v>9.9</v>
      </c>
      <c r="N16" s="861">
        <v>3.5</v>
      </c>
      <c r="O16" s="862">
        <f t="shared" si="0"/>
        <v>146.6</v>
      </c>
      <c r="P16" s="862">
        <f t="shared" si="1"/>
        <v>65.800000000000011</v>
      </c>
    </row>
    <row r="17" spans="1:16" s="408" customFormat="1" ht="21.95" customHeight="1" x14ac:dyDescent="0.35">
      <c r="A17" s="668" t="s">
        <v>38</v>
      </c>
      <c r="B17" s="861">
        <v>10.9</v>
      </c>
      <c r="C17" s="861">
        <v>4.9000000000000004</v>
      </c>
      <c r="D17" s="861">
        <v>3.6</v>
      </c>
      <c r="E17" s="861">
        <v>1.5</v>
      </c>
      <c r="F17" s="861">
        <v>12.1</v>
      </c>
      <c r="G17" s="862">
        <v>5.2</v>
      </c>
      <c r="H17" s="862">
        <v>110.8</v>
      </c>
      <c r="I17" s="862">
        <v>50</v>
      </c>
      <c r="J17" s="668" t="s">
        <v>38</v>
      </c>
      <c r="K17" s="861">
        <v>10.8</v>
      </c>
      <c r="L17" s="861">
        <v>5.3</v>
      </c>
      <c r="M17" s="861">
        <v>21.6</v>
      </c>
      <c r="N17" s="861">
        <v>8.3000000000000007</v>
      </c>
      <c r="O17" s="862">
        <f t="shared" si="0"/>
        <v>169.8</v>
      </c>
      <c r="P17" s="862">
        <f t="shared" si="1"/>
        <v>75.2</v>
      </c>
    </row>
    <row r="18" spans="1:16" s="408" customFormat="1" ht="21.95" customHeight="1" x14ac:dyDescent="0.35">
      <c r="A18" s="668" t="s">
        <v>39</v>
      </c>
      <c r="B18" s="861">
        <v>10.8</v>
      </c>
      <c r="C18" s="861">
        <v>4.7</v>
      </c>
      <c r="D18" s="861">
        <v>4.9000000000000004</v>
      </c>
      <c r="E18" s="862">
        <v>2</v>
      </c>
      <c r="F18" s="861">
        <v>12.3</v>
      </c>
      <c r="G18" s="862">
        <v>5.4</v>
      </c>
      <c r="H18" s="862">
        <v>138.6</v>
      </c>
      <c r="I18" s="862">
        <v>62.7</v>
      </c>
      <c r="J18" s="668" t="s">
        <v>39</v>
      </c>
      <c r="K18" s="862">
        <v>15</v>
      </c>
      <c r="L18" s="861">
        <v>7.4</v>
      </c>
      <c r="M18" s="861">
        <v>18.5</v>
      </c>
      <c r="N18" s="861">
        <v>7.1</v>
      </c>
      <c r="O18" s="862">
        <f t="shared" si="0"/>
        <v>200.1</v>
      </c>
      <c r="P18" s="862">
        <f t="shared" si="1"/>
        <v>89.300000000000011</v>
      </c>
    </row>
    <row r="19" spans="1:16" s="408" customFormat="1" ht="21.95" customHeight="1" x14ac:dyDescent="0.35">
      <c r="A19" s="668" t="s">
        <v>40</v>
      </c>
      <c r="B19" s="861">
        <v>11.7</v>
      </c>
      <c r="C19" s="861">
        <v>4.9000000000000004</v>
      </c>
      <c r="D19" s="861">
        <v>4.7</v>
      </c>
      <c r="E19" s="861">
        <v>1.9</v>
      </c>
      <c r="F19" s="861">
        <v>12.4</v>
      </c>
      <c r="G19" s="862">
        <v>5.4</v>
      </c>
      <c r="H19" s="862">
        <v>140.5</v>
      </c>
      <c r="I19" s="862">
        <v>63.9</v>
      </c>
      <c r="J19" s="668" t="s">
        <v>40</v>
      </c>
      <c r="K19" s="861">
        <v>8</v>
      </c>
      <c r="L19" s="861">
        <v>4.2</v>
      </c>
      <c r="M19" s="861">
        <v>22.2</v>
      </c>
      <c r="N19" s="861">
        <v>8.4</v>
      </c>
      <c r="O19" s="862">
        <f t="shared" si="0"/>
        <v>199.5</v>
      </c>
      <c r="P19" s="862">
        <f t="shared" si="1"/>
        <v>88.7</v>
      </c>
    </row>
    <row r="20" spans="1:16" s="408" customFormat="1" ht="21.95" customHeight="1" x14ac:dyDescent="0.35">
      <c r="A20" s="668" t="s">
        <v>41</v>
      </c>
      <c r="B20" s="861">
        <v>11.7</v>
      </c>
      <c r="C20" s="861">
        <v>5</v>
      </c>
      <c r="D20" s="861">
        <v>1.6</v>
      </c>
      <c r="E20" s="861">
        <v>0.6</v>
      </c>
      <c r="F20" s="861">
        <v>14.5</v>
      </c>
      <c r="G20" s="862">
        <v>6.5</v>
      </c>
      <c r="H20" s="862">
        <v>130.4</v>
      </c>
      <c r="I20" s="862">
        <v>59.4</v>
      </c>
      <c r="J20" s="668" t="s">
        <v>41</v>
      </c>
      <c r="K20" s="861">
        <v>8.9</v>
      </c>
      <c r="L20" s="861">
        <v>4.5</v>
      </c>
      <c r="M20" s="861">
        <v>14.6</v>
      </c>
      <c r="N20" s="861">
        <v>5.5</v>
      </c>
      <c r="O20" s="862">
        <f t="shared" si="0"/>
        <v>181.7</v>
      </c>
      <c r="P20" s="862">
        <f t="shared" si="1"/>
        <v>81.5</v>
      </c>
    </row>
    <row r="21" spans="1:16" s="408" customFormat="1" ht="21.95" customHeight="1" x14ac:dyDescent="0.35">
      <c r="A21" s="668" t="s">
        <v>42</v>
      </c>
      <c r="B21" s="861">
        <v>10.9</v>
      </c>
      <c r="C21" s="861">
        <v>4.5999999999999996</v>
      </c>
      <c r="D21" s="861">
        <v>1.7</v>
      </c>
      <c r="E21" s="861">
        <v>0.7</v>
      </c>
      <c r="F21" s="861">
        <v>15.2</v>
      </c>
      <c r="G21" s="862">
        <v>6.8</v>
      </c>
      <c r="H21" s="862">
        <v>121.3</v>
      </c>
      <c r="I21" s="862">
        <v>55.5</v>
      </c>
      <c r="J21" s="668" t="s">
        <v>42</v>
      </c>
      <c r="K21" s="861">
        <v>8</v>
      </c>
      <c r="L21" s="861">
        <v>4.3</v>
      </c>
      <c r="M21" s="861">
        <v>9.8000000000000007</v>
      </c>
      <c r="N21" s="861">
        <v>3.6</v>
      </c>
      <c r="O21" s="862">
        <f t="shared" si="0"/>
        <v>166.9</v>
      </c>
      <c r="P21" s="862">
        <f t="shared" si="1"/>
        <v>75.499999999999986</v>
      </c>
    </row>
    <row r="22" spans="1:16" s="408" customFormat="1" ht="21.95" customHeight="1" x14ac:dyDescent="0.35">
      <c r="A22" s="668" t="s">
        <v>43</v>
      </c>
      <c r="B22" s="861">
        <v>11.1</v>
      </c>
      <c r="C22" s="861">
        <v>4.8</v>
      </c>
      <c r="D22" s="861">
        <v>1.9</v>
      </c>
      <c r="E22" s="861">
        <v>0.8</v>
      </c>
      <c r="F22" s="861">
        <v>12.3</v>
      </c>
      <c r="G22" s="862">
        <v>5.4</v>
      </c>
      <c r="H22" s="862">
        <v>118.2</v>
      </c>
      <c r="I22" s="862">
        <v>53.1</v>
      </c>
      <c r="J22" s="668" t="s">
        <v>43</v>
      </c>
      <c r="K22" s="861">
        <v>7.8</v>
      </c>
      <c r="L22" s="861">
        <v>4.2</v>
      </c>
      <c r="M22" s="861">
        <v>6.8</v>
      </c>
      <c r="N22" s="861">
        <v>2.6</v>
      </c>
      <c r="O22" s="862">
        <f t="shared" si="0"/>
        <v>158.10000000000002</v>
      </c>
      <c r="P22" s="862">
        <f t="shared" si="1"/>
        <v>70.899999999999991</v>
      </c>
    </row>
    <row r="23" spans="1:16" s="408" customFormat="1" ht="21.95" customHeight="1" x14ac:dyDescent="0.35">
      <c r="A23" s="668" t="s">
        <v>44</v>
      </c>
      <c r="B23" s="861">
        <v>12.6</v>
      </c>
      <c r="C23" s="861">
        <v>5.4</v>
      </c>
      <c r="D23" s="861">
        <v>2</v>
      </c>
      <c r="E23" s="861">
        <v>0.8</v>
      </c>
      <c r="F23" s="861">
        <v>17.8</v>
      </c>
      <c r="G23" s="862">
        <v>8</v>
      </c>
      <c r="H23" s="862">
        <v>124.8</v>
      </c>
      <c r="I23" s="862">
        <v>55.9</v>
      </c>
      <c r="J23" s="668" t="s">
        <v>44</v>
      </c>
      <c r="K23" s="861">
        <v>7.5</v>
      </c>
      <c r="L23" s="861">
        <v>4</v>
      </c>
      <c r="M23" s="861">
        <v>7</v>
      </c>
      <c r="N23" s="861">
        <v>2.7</v>
      </c>
      <c r="O23" s="862">
        <f t="shared" si="0"/>
        <v>171.7</v>
      </c>
      <c r="P23" s="862">
        <f t="shared" si="1"/>
        <v>76.8</v>
      </c>
    </row>
    <row r="24" spans="1:16" s="408" customFormat="1" ht="21.95" customHeight="1" x14ac:dyDescent="0.35">
      <c r="A24" s="668" t="s">
        <v>45</v>
      </c>
      <c r="B24" s="861">
        <v>14.1</v>
      </c>
      <c r="C24" s="861">
        <v>6.1</v>
      </c>
      <c r="D24" s="861">
        <v>2.2000000000000002</v>
      </c>
      <c r="E24" s="861">
        <v>0.9</v>
      </c>
      <c r="F24" s="861">
        <v>18.5</v>
      </c>
      <c r="G24" s="862">
        <v>8.3000000000000007</v>
      </c>
      <c r="H24" s="862">
        <v>125.8</v>
      </c>
      <c r="I24" s="862">
        <v>56.9</v>
      </c>
      <c r="J24" s="668" t="s">
        <v>45</v>
      </c>
      <c r="K24" s="861">
        <v>7.2</v>
      </c>
      <c r="L24" s="861">
        <v>3.9</v>
      </c>
      <c r="M24" s="861">
        <v>6.9</v>
      </c>
      <c r="N24" s="861">
        <v>2.5</v>
      </c>
      <c r="O24" s="862">
        <f t="shared" si="0"/>
        <v>174.7</v>
      </c>
      <c r="P24" s="862">
        <f t="shared" si="1"/>
        <v>78.600000000000009</v>
      </c>
    </row>
    <row r="25" spans="1:16" s="408" customFormat="1" ht="21.95" customHeight="1" x14ac:dyDescent="0.35">
      <c r="A25" s="668" t="s">
        <v>46</v>
      </c>
      <c r="B25" s="861">
        <v>14.3</v>
      </c>
      <c r="C25" s="861">
        <v>6</v>
      </c>
      <c r="D25" s="861">
        <v>2.5</v>
      </c>
      <c r="E25" s="861">
        <v>1</v>
      </c>
      <c r="F25" s="861">
        <v>15.7</v>
      </c>
      <c r="G25" s="862">
        <v>7.1</v>
      </c>
      <c r="H25" s="862">
        <v>112.3</v>
      </c>
      <c r="I25" s="862">
        <v>51.2</v>
      </c>
      <c r="J25" s="668" t="s">
        <v>46</v>
      </c>
      <c r="K25" s="861">
        <v>6.9</v>
      </c>
      <c r="L25" s="861">
        <v>3.7</v>
      </c>
      <c r="M25" s="861">
        <v>13.3</v>
      </c>
      <c r="N25" s="861">
        <v>4.9000000000000004</v>
      </c>
      <c r="O25" s="862">
        <f t="shared" si="0"/>
        <v>165.00000000000003</v>
      </c>
      <c r="P25" s="862">
        <f t="shared" si="1"/>
        <v>73.900000000000006</v>
      </c>
    </row>
    <row r="26" spans="1:16" s="408" customFormat="1" ht="21.95" customHeight="1" x14ac:dyDescent="0.35">
      <c r="A26" s="668" t="s">
        <v>47</v>
      </c>
      <c r="B26" s="861">
        <v>14.7</v>
      </c>
      <c r="C26" s="861">
        <v>6.2</v>
      </c>
      <c r="D26" s="861">
        <v>2.4</v>
      </c>
      <c r="E26" s="861">
        <v>1</v>
      </c>
      <c r="F26" s="861">
        <v>9.8000000000000007</v>
      </c>
      <c r="G26" s="862">
        <v>4.4000000000000004</v>
      </c>
      <c r="H26" s="862">
        <v>94.5</v>
      </c>
      <c r="I26" s="862">
        <v>43.1</v>
      </c>
      <c r="J26" s="668" t="s">
        <v>47</v>
      </c>
      <c r="K26" s="861">
        <v>7</v>
      </c>
      <c r="L26" s="861">
        <v>3.7</v>
      </c>
      <c r="M26" s="861">
        <v>1.6</v>
      </c>
      <c r="N26" s="861">
        <v>0.6</v>
      </c>
      <c r="O26" s="862">
        <f t="shared" si="0"/>
        <v>130</v>
      </c>
      <c r="P26" s="862">
        <f t="shared" si="1"/>
        <v>59.000000000000007</v>
      </c>
    </row>
    <row r="27" spans="1:16" s="408" customFormat="1" ht="21.95" customHeight="1" x14ac:dyDescent="0.35">
      <c r="A27" s="668" t="s">
        <v>48</v>
      </c>
      <c r="B27" s="861">
        <v>14.8</v>
      </c>
      <c r="C27" s="861">
        <v>6.3</v>
      </c>
      <c r="D27" s="861">
        <v>2.4</v>
      </c>
      <c r="E27" s="861">
        <v>1</v>
      </c>
      <c r="F27" s="861">
        <v>10</v>
      </c>
      <c r="G27" s="862">
        <v>4.5</v>
      </c>
      <c r="H27" s="862">
        <v>94.3</v>
      </c>
      <c r="I27" s="862">
        <v>43.2</v>
      </c>
      <c r="J27" s="668" t="s">
        <v>48</v>
      </c>
      <c r="K27" s="861">
        <v>7</v>
      </c>
      <c r="L27" s="861">
        <v>3.7</v>
      </c>
      <c r="M27" s="861">
        <v>1.6</v>
      </c>
      <c r="N27" s="861">
        <v>0.6</v>
      </c>
      <c r="O27" s="862">
        <f t="shared" si="0"/>
        <v>130.1</v>
      </c>
      <c r="P27" s="862">
        <f t="shared" si="1"/>
        <v>59.300000000000004</v>
      </c>
    </row>
    <row r="28" spans="1:16" s="408" customFormat="1" ht="21.95" customHeight="1" x14ac:dyDescent="0.35">
      <c r="A28" s="668" t="s">
        <v>49</v>
      </c>
      <c r="B28" s="861">
        <v>14.8</v>
      </c>
      <c r="C28" s="861">
        <v>6.3</v>
      </c>
      <c r="D28" s="861">
        <v>2.4</v>
      </c>
      <c r="E28" s="861">
        <v>1</v>
      </c>
      <c r="F28" s="861">
        <v>10</v>
      </c>
      <c r="G28" s="862">
        <v>4.5</v>
      </c>
      <c r="H28" s="862">
        <v>94.6</v>
      </c>
      <c r="I28" s="862">
        <v>43.3</v>
      </c>
      <c r="J28" s="668" t="s">
        <v>49</v>
      </c>
      <c r="K28" s="861">
        <v>7</v>
      </c>
      <c r="L28" s="861">
        <v>3.7</v>
      </c>
      <c r="M28" s="861">
        <v>1.4</v>
      </c>
      <c r="N28" s="861">
        <v>0.6</v>
      </c>
      <c r="O28" s="862">
        <f t="shared" si="0"/>
        <v>130.20000000000002</v>
      </c>
      <c r="P28" s="862">
        <f t="shared" si="1"/>
        <v>59.4</v>
      </c>
    </row>
    <row r="29" spans="1:16" s="408" customFormat="1" ht="21.95" customHeight="1" x14ac:dyDescent="0.35">
      <c r="A29" s="668" t="s">
        <v>50</v>
      </c>
      <c r="B29" s="861">
        <v>11.6</v>
      </c>
      <c r="C29" s="861">
        <v>5</v>
      </c>
      <c r="D29" s="863">
        <v>2.1</v>
      </c>
      <c r="E29" s="861">
        <v>0.8</v>
      </c>
      <c r="F29" s="861">
        <v>9.1999999999999993</v>
      </c>
      <c r="G29" s="862">
        <v>4.2</v>
      </c>
      <c r="H29" s="862">
        <v>93.9</v>
      </c>
      <c r="I29" s="862">
        <v>42.6</v>
      </c>
      <c r="J29" s="668" t="s">
        <v>50</v>
      </c>
      <c r="K29" s="861">
        <v>3.1</v>
      </c>
      <c r="L29" s="861">
        <v>1.6</v>
      </c>
      <c r="M29" s="861">
        <v>1.5</v>
      </c>
      <c r="N29" s="861">
        <v>0.6</v>
      </c>
      <c r="O29" s="862">
        <f t="shared" si="0"/>
        <v>121.4</v>
      </c>
      <c r="P29" s="862">
        <f t="shared" si="1"/>
        <v>54.800000000000004</v>
      </c>
    </row>
    <row r="30" spans="1:16" s="408" customFormat="1" ht="21.95" customHeight="1" x14ac:dyDescent="0.35">
      <c r="A30" s="668" t="s">
        <v>51</v>
      </c>
      <c r="B30" s="861">
        <v>10</v>
      </c>
      <c r="C30" s="861">
        <v>4.0999999999999996</v>
      </c>
      <c r="D30" s="861">
        <v>1.9</v>
      </c>
      <c r="E30" s="861">
        <v>0.7</v>
      </c>
      <c r="F30" s="861">
        <v>9.5</v>
      </c>
      <c r="G30" s="862">
        <v>4.4000000000000004</v>
      </c>
      <c r="H30" s="862">
        <v>98.5</v>
      </c>
      <c r="I30" s="862">
        <v>45.2</v>
      </c>
      <c r="J30" s="668" t="s">
        <v>51</v>
      </c>
      <c r="K30" s="861">
        <v>2.8</v>
      </c>
      <c r="L30" s="861">
        <v>1.3</v>
      </c>
      <c r="M30" s="861">
        <v>2.2999999999999998</v>
      </c>
      <c r="N30" s="861">
        <v>1</v>
      </c>
      <c r="O30" s="862">
        <f t="shared" si="0"/>
        <v>125</v>
      </c>
      <c r="P30" s="862">
        <f t="shared" si="1"/>
        <v>56.7</v>
      </c>
    </row>
    <row r="31" spans="1:16" s="408" customFormat="1" ht="21.95" customHeight="1" x14ac:dyDescent="0.35">
      <c r="A31" s="668" t="s">
        <v>97</v>
      </c>
      <c r="B31" s="861">
        <v>9.5</v>
      </c>
      <c r="C31" s="861">
        <v>3.9</v>
      </c>
      <c r="D31" s="861">
        <v>1.9</v>
      </c>
      <c r="E31" s="861">
        <v>0.8</v>
      </c>
      <c r="F31" s="861">
        <v>9.6</v>
      </c>
      <c r="G31" s="862">
        <v>4.4000000000000004</v>
      </c>
      <c r="H31" s="862">
        <v>96.6</v>
      </c>
      <c r="I31" s="862">
        <v>44.4</v>
      </c>
      <c r="J31" s="668" t="s">
        <v>97</v>
      </c>
      <c r="K31" s="861">
        <v>2.8</v>
      </c>
      <c r="L31" s="861">
        <v>1.3</v>
      </c>
      <c r="M31" s="861">
        <v>2.2000000000000002</v>
      </c>
      <c r="N31" s="861">
        <v>0.9</v>
      </c>
      <c r="O31" s="862">
        <f t="shared" si="0"/>
        <v>122.6</v>
      </c>
      <c r="P31" s="862">
        <f t="shared" si="1"/>
        <v>55.699999999999996</v>
      </c>
    </row>
    <row r="32" spans="1:16" s="408" customFormat="1" ht="21.95" customHeight="1" x14ac:dyDescent="0.35">
      <c r="A32" s="668" t="s">
        <v>53</v>
      </c>
      <c r="B32" s="863">
        <v>9.6999999999999993</v>
      </c>
      <c r="C32" s="861">
        <v>4</v>
      </c>
      <c r="D32" s="861">
        <v>1.9</v>
      </c>
      <c r="E32" s="861">
        <v>0.8</v>
      </c>
      <c r="F32" s="861">
        <v>9.8000000000000007</v>
      </c>
      <c r="G32" s="861">
        <v>4.5</v>
      </c>
      <c r="H32" s="861">
        <v>96.8</v>
      </c>
      <c r="I32" s="861">
        <v>44.9</v>
      </c>
      <c r="J32" s="668" t="s">
        <v>53</v>
      </c>
      <c r="K32" s="861">
        <v>2.6</v>
      </c>
      <c r="L32" s="861">
        <v>1.2</v>
      </c>
      <c r="M32" s="861">
        <v>2.2000000000000002</v>
      </c>
      <c r="N32" s="861">
        <v>0.9</v>
      </c>
      <c r="O32" s="862">
        <f t="shared" si="0"/>
        <v>122.99999999999999</v>
      </c>
      <c r="P32" s="862">
        <f t="shared" si="1"/>
        <v>56.300000000000004</v>
      </c>
    </row>
    <row r="33" spans="1:25" s="408" customFormat="1" ht="21.95" customHeight="1" x14ac:dyDescent="0.35">
      <c r="A33" s="669" t="s">
        <v>98</v>
      </c>
      <c r="B33" s="864">
        <v>8.4</v>
      </c>
      <c r="C33" s="865">
        <v>3.6</v>
      </c>
      <c r="D33" s="865">
        <v>1.7</v>
      </c>
      <c r="E33" s="865">
        <v>0.7</v>
      </c>
      <c r="F33" s="865">
        <v>9.9</v>
      </c>
      <c r="G33" s="865">
        <v>4.5999999999999996</v>
      </c>
      <c r="H33" s="865">
        <v>96.9</v>
      </c>
      <c r="I33" s="865">
        <v>45.5</v>
      </c>
      <c r="J33" s="669" t="s">
        <v>98</v>
      </c>
      <c r="K33" s="865">
        <v>2</v>
      </c>
      <c r="L33" s="865">
        <v>0.9</v>
      </c>
      <c r="M33" s="865">
        <v>2.2999999999999998</v>
      </c>
      <c r="N33" s="865">
        <v>0.9</v>
      </c>
      <c r="O33" s="866">
        <f t="shared" si="0"/>
        <v>121.2</v>
      </c>
      <c r="P33" s="866">
        <f t="shared" si="1"/>
        <v>56.199999999999996</v>
      </c>
    </row>
    <row r="34" spans="1:25" s="408" customFormat="1" ht="21.95" customHeight="1" x14ac:dyDescent="0.35">
      <c r="A34" s="669" t="s">
        <v>55</v>
      </c>
      <c r="B34" s="866">
        <v>8.6999999999999993</v>
      </c>
      <c r="C34" s="866">
        <v>3.7</v>
      </c>
      <c r="D34" s="866">
        <v>1.7</v>
      </c>
      <c r="E34" s="866">
        <v>0.7</v>
      </c>
      <c r="F34" s="866">
        <v>10</v>
      </c>
      <c r="G34" s="866">
        <v>4.7</v>
      </c>
      <c r="H34" s="866">
        <v>97.2</v>
      </c>
      <c r="I34" s="866">
        <v>45.9</v>
      </c>
      <c r="J34" s="669" t="s">
        <v>55</v>
      </c>
      <c r="K34" s="866">
        <v>2</v>
      </c>
      <c r="L34" s="866">
        <v>0.9</v>
      </c>
      <c r="M34" s="866">
        <v>2.2999999999999998</v>
      </c>
      <c r="N34" s="866">
        <v>1</v>
      </c>
      <c r="O34" s="866">
        <f t="shared" si="0"/>
        <v>121.89999999999999</v>
      </c>
      <c r="P34" s="866">
        <f t="shared" si="1"/>
        <v>56.9</v>
      </c>
      <c r="Y34" s="409"/>
    </row>
    <row r="35" spans="1:25" s="408" customFormat="1" ht="21.95" customHeight="1" x14ac:dyDescent="0.35">
      <c r="A35" s="669" t="s">
        <v>56</v>
      </c>
      <c r="B35" s="866">
        <v>6</v>
      </c>
      <c r="C35" s="866">
        <v>2.4</v>
      </c>
      <c r="D35" s="866">
        <v>1.5</v>
      </c>
      <c r="E35" s="866">
        <v>0.6</v>
      </c>
      <c r="F35" s="866">
        <v>10</v>
      </c>
      <c r="G35" s="866">
        <v>4.7</v>
      </c>
      <c r="H35" s="866">
        <v>97.3</v>
      </c>
      <c r="I35" s="866">
        <v>49.1</v>
      </c>
      <c r="J35" s="669" t="s">
        <v>56</v>
      </c>
      <c r="K35" s="866">
        <v>1.6</v>
      </c>
      <c r="L35" s="866">
        <v>0.7</v>
      </c>
      <c r="M35" s="866">
        <v>2.2999999999999998</v>
      </c>
      <c r="N35" s="866">
        <v>1</v>
      </c>
      <c r="O35" s="866">
        <f t="shared" si="0"/>
        <v>118.69999999999999</v>
      </c>
      <c r="P35" s="866">
        <f t="shared" si="1"/>
        <v>58.500000000000007</v>
      </c>
    </row>
    <row r="36" spans="1:25" s="408" customFormat="1" ht="21.95" customHeight="1" x14ac:dyDescent="0.35">
      <c r="A36" s="669" t="s">
        <v>57</v>
      </c>
      <c r="B36" s="866">
        <v>10.7</v>
      </c>
      <c r="C36" s="866">
        <v>4.3</v>
      </c>
      <c r="D36" s="866">
        <v>2.1</v>
      </c>
      <c r="E36" s="866">
        <v>0.8</v>
      </c>
      <c r="F36" s="866">
        <v>10.1</v>
      </c>
      <c r="G36" s="866">
        <v>4.8</v>
      </c>
      <c r="H36" s="866">
        <v>97.5</v>
      </c>
      <c r="I36" s="866">
        <v>49.4</v>
      </c>
      <c r="J36" s="669" t="s">
        <v>57</v>
      </c>
      <c r="K36" s="866">
        <v>2.2000000000000002</v>
      </c>
      <c r="L36" s="866">
        <v>0.9</v>
      </c>
      <c r="M36" s="866">
        <v>2.2999999999999998</v>
      </c>
      <c r="N36" s="866">
        <v>1</v>
      </c>
      <c r="O36" s="866">
        <f t="shared" si="0"/>
        <v>124.9</v>
      </c>
      <c r="P36" s="866">
        <f t="shared" si="1"/>
        <v>61.199999999999996</v>
      </c>
    </row>
    <row r="37" spans="1:25" s="403" customFormat="1" ht="21.95" customHeight="1" x14ac:dyDescent="0.35">
      <c r="A37" s="670" t="s">
        <v>58</v>
      </c>
      <c r="B37" s="867">
        <v>9.8000000000000007</v>
      </c>
      <c r="C37" s="867">
        <v>4</v>
      </c>
      <c r="D37" s="867">
        <v>2</v>
      </c>
      <c r="E37" s="867">
        <v>0.8</v>
      </c>
      <c r="F37" s="867">
        <v>11.7</v>
      </c>
      <c r="G37" s="867">
        <v>5.6</v>
      </c>
      <c r="H37" s="867">
        <v>101.1</v>
      </c>
      <c r="I37" s="867">
        <v>51.7</v>
      </c>
      <c r="J37" s="670" t="s">
        <v>58</v>
      </c>
      <c r="K37" s="867">
        <v>2</v>
      </c>
      <c r="L37" s="867">
        <v>0.9</v>
      </c>
      <c r="M37" s="867">
        <v>2.2999999999999998</v>
      </c>
      <c r="N37" s="867">
        <v>1</v>
      </c>
      <c r="O37" s="867">
        <f t="shared" si="0"/>
        <v>128.9</v>
      </c>
      <c r="P37" s="867">
        <f t="shared" si="1"/>
        <v>64</v>
      </c>
    </row>
    <row r="38" spans="1:25" s="403" customFormat="1" ht="21.95" customHeight="1" x14ac:dyDescent="0.35">
      <c r="A38" s="671" t="s">
        <v>59</v>
      </c>
      <c r="B38" s="868">
        <v>7</v>
      </c>
      <c r="C38" s="868">
        <v>2.9</v>
      </c>
      <c r="D38" s="868">
        <v>1.5</v>
      </c>
      <c r="E38" s="868">
        <v>0.6</v>
      </c>
      <c r="F38" s="868">
        <v>11.8</v>
      </c>
      <c r="G38" s="868">
        <v>5.7</v>
      </c>
      <c r="H38" s="868">
        <v>101.2</v>
      </c>
      <c r="I38" s="868">
        <v>52.2</v>
      </c>
      <c r="J38" s="671" t="s">
        <v>59</v>
      </c>
      <c r="K38" s="868">
        <v>1.1000000000000001</v>
      </c>
      <c r="L38" s="868">
        <v>0.5</v>
      </c>
      <c r="M38" s="868">
        <v>2.2999999999999998</v>
      </c>
      <c r="N38" s="868">
        <v>1.1000000000000001</v>
      </c>
      <c r="O38" s="868">
        <f t="shared" si="0"/>
        <v>124.89999999999999</v>
      </c>
      <c r="P38" s="868">
        <f t="shared" si="1"/>
        <v>63.000000000000007</v>
      </c>
    </row>
    <row r="39" spans="1:25" s="403" customFormat="1" ht="21.95" customHeight="1" x14ac:dyDescent="0.35">
      <c r="A39" s="670" t="s">
        <v>60</v>
      </c>
      <c r="B39" s="867">
        <v>9.25</v>
      </c>
      <c r="C39" s="867">
        <v>3.93</v>
      </c>
      <c r="D39" s="867">
        <v>1.8</v>
      </c>
      <c r="E39" s="867">
        <v>0.76100000000000001</v>
      </c>
      <c r="F39" s="867">
        <v>11.79</v>
      </c>
      <c r="G39" s="867">
        <v>5.78</v>
      </c>
      <c r="H39" s="867">
        <v>102.303</v>
      </c>
      <c r="I39" s="867">
        <v>53.314999999999998</v>
      </c>
      <c r="J39" s="670" t="s">
        <v>60</v>
      </c>
      <c r="K39" s="867" t="s">
        <v>137</v>
      </c>
      <c r="L39" s="867" t="s">
        <v>137</v>
      </c>
      <c r="M39" s="867">
        <v>3.6779999999999999</v>
      </c>
      <c r="N39" s="867">
        <v>1.671</v>
      </c>
      <c r="O39" s="867">
        <v>128.821</v>
      </c>
      <c r="P39" s="867">
        <v>65.457000000000008</v>
      </c>
    </row>
    <row r="40" spans="1:25" s="403" customFormat="1" ht="21.95" customHeight="1" x14ac:dyDescent="0.35">
      <c r="A40" s="670" t="s">
        <v>61</v>
      </c>
      <c r="B40" s="867">
        <v>9.3000000000000007</v>
      </c>
      <c r="C40" s="867">
        <v>4.7</v>
      </c>
      <c r="D40" s="867">
        <v>1.8</v>
      </c>
      <c r="E40" s="867">
        <v>1</v>
      </c>
      <c r="F40" s="867">
        <v>11.8</v>
      </c>
      <c r="G40" s="867">
        <v>6.6</v>
      </c>
      <c r="H40" s="867">
        <v>102.3</v>
      </c>
      <c r="I40" s="867">
        <v>66</v>
      </c>
      <c r="J40" s="670" t="s">
        <v>61</v>
      </c>
      <c r="K40" s="867">
        <v>1.8</v>
      </c>
      <c r="L40" s="867">
        <v>0.89999999999999991</v>
      </c>
      <c r="M40" s="867">
        <v>2.4</v>
      </c>
      <c r="N40" s="867">
        <v>1.3</v>
      </c>
      <c r="O40" s="867">
        <v>129.4</v>
      </c>
      <c r="P40" s="867">
        <v>80.5</v>
      </c>
    </row>
    <row r="41" spans="1:25" s="403" customFormat="1" ht="21.95" customHeight="1" x14ac:dyDescent="0.35">
      <c r="A41" s="670" t="s">
        <v>62</v>
      </c>
      <c r="B41" s="867">
        <v>11.7</v>
      </c>
      <c r="C41" s="867">
        <v>3.2</v>
      </c>
      <c r="D41" s="867">
        <v>2.4</v>
      </c>
      <c r="E41" s="867">
        <v>0.8</v>
      </c>
      <c r="F41" s="867">
        <v>11.9</v>
      </c>
      <c r="G41" s="867">
        <v>5.9</v>
      </c>
      <c r="H41" s="867">
        <v>102.3</v>
      </c>
      <c r="I41" s="867">
        <v>50.4</v>
      </c>
      <c r="J41" s="670" t="s">
        <v>62</v>
      </c>
      <c r="K41" s="867">
        <v>2.1</v>
      </c>
      <c r="L41" s="867">
        <v>0.6</v>
      </c>
      <c r="M41" s="867">
        <v>2.4</v>
      </c>
      <c r="N41" s="867">
        <v>1.1000000000000001</v>
      </c>
      <c r="O41" s="867">
        <v>132.80000000000001</v>
      </c>
      <c r="P41" s="867">
        <v>62</v>
      </c>
    </row>
    <row r="42" spans="1:25" s="403" customFormat="1" ht="21.95" customHeight="1" x14ac:dyDescent="0.35">
      <c r="A42" s="670" t="s">
        <v>63</v>
      </c>
      <c r="B42" s="867">
        <v>8.1</v>
      </c>
      <c r="C42" s="867">
        <v>3.8</v>
      </c>
      <c r="D42" s="867">
        <v>1.8</v>
      </c>
      <c r="E42" s="867">
        <v>0.9</v>
      </c>
      <c r="F42" s="867">
        <v>11.5</v>
      </c>
      <c r="G42" s="867">
        <v>5.5</v>
      </c>
      <c r="H42" s="867">
        <v>99.3</v>
      </c>
      <c r="I42" s="867">
        <v>39.9</v>
      </c>
      <c r="J42" s="670" t="s">
        <v>63</v>
      </c>
      <c r="K42" s="867">
        <v>1.6</v>
      </c>
      <c r="L42" s="867">
        <v>0.7</v>
      </c>
      <c r="M42" s="867">
        <v>2.2000000000000002</v>
      </c>
      <c r="N42" s="867">
        <v>1.1000000000000001</v>
      </c>
      <c r="O42" s="867">
        <v>124.49999999999999</v>
      </c>
      <c r="P42" s="867">
        <v>51.9</v>
      </c>
    </row>
    <row r="43" spans="1:25" s="403" customFormat="1" ht="21.95" customHeight="1" x14ac:dyDescent="0.35">
      <c r="A43" s="670" t="s">
        <v>64</v>
      </c>
      <c r="B43" s="867">
        <v>11.1</v>
      </c>
      <c r="C43" s="867">
        <v>5.4</v>
      </c>
      <c r="D43" s="867">
        <v>2</v>
      </c>
      <c r="E43" s="867">
        <v>1</v>
      </c>
      <c r="F43" s="867">
        <v>8.1999999999999993</v>
      </c>
      <c r="G43" s="867">
        <v>4.0999999999999996</v>
      </c>
      <c r="H43" s="867">
        <v>64.5</v>
      </c>
      <c r="I43" s="867">
        <v>32.799999999999997</v>
      </c>
      <c r="J43" s="670" t="s">
        <v>64</v>
      </c>
      <c r="K43" s="867">
        <v>2</v>
      </c>
      <c r="L43" s="867">
        <v>0.79999999999999993</v>
      </c>
      <c r="M43" s="867">
        <v>1.3</v>
      </c>
      <c r="N43" s="867">
        <v>0.5</v>
      </c>
      <c r="O43" s="867">
        <v>89.1</v>
      </c>
      <c r="P43" s="867">
        <v>44.599999999999994</v>
      </c>
    </row>
    <row r="44" spans="1:25" s="403" customFormat="1" ht="21.95" customHeight="1" x14ac:dyDescent="0.35">
      <c r="A44" s="670" t="s">
        <v>65</v>
      </c>
      <c r="B44" s="867">
        <v>5</v>
      </c>
      <c r="C44" s="867">
        <v>2.2999999999999998</v>
      </c>
      <c r="D44" s="867">
        <v>2</v>
      </c>
      <c r="E44" s="867">
        <v>0.7</v>
      </c>
      <c r="F44" s="867">
        <v>7.2</v>
      </c>
      <c r="G44" s="867">
        <v>3.9</v>
      </c>
      <c r="H44" s="867">
        <v>62.1</v>
      </c>
      <c r="I44" s="867">
        <v>32.5</v>
      </c>
      <c r="J44" s="670" t="s">
        <v>65</v>
      </c>
      <c r="K44" s="867">
        <v>0.9</v>
      </c>
      <c r="L44" s="867">
        <v>0.30000000000000004</v>
      </c>
      <c r="M44" s="867">
        <v>0.8</v>
      </c>
      <c r="N44" s="867">
        <v>0.4</v>
      </c>
      <c r="O44" s="867">
        <v>78</v>
      </c>
      <c r="P44" s="867">
        <v>40.099999999999994</v>
      </c>
    </row>
    <row r="45" spans="1:25" s="403" customFormat="1" ht="21.95" customHeight="1" x14ac:dyDescent="0.35">
      <c r="A45" s="670" t="s">
        <v>66</v>
      </c>
      <c r="B45" s="867">
        <v>10.4</v>
      </c>
      <c r="C45" s="867">
        <v>4.4000000000000004</v>
      </c>
      <c r="D45" s="867">
        <v>1.9</v>
      </c>
      <c r="E45" s="867">
        <v>0.8</v>
      </c>
      <c r="F45" s="867">
        <v>8.5</v>
      </c>
      <c r="G45" s="867">
        <v>4.7</v>
      </c>
      <c r="H45" s="867">
        <v>68</v>
      </c>
      <c r="I45" s="867">
        <v>36.6</v>
      </c>
      <c r="J45" s="670" t="s">
        <v>66</v>
      </c>
      <c r="K45" s="867">
        <v>2.6</v>
      </c>
      <c r="L45" s="867">
        <v>1</v>
      </c>
      <c r="M45" s="867">
        <v>0.9</v>
      </c>
      <c r="N45" s="867">
        <v>0.4</v>
      </c>
      <c r="O45" s="867">
        <v>92.3</v>
      </c>
      <c r="P45" s="867">
        <v>47.9</v>
      </c>
    </row>
    <row r="46" spans="1:25" s="403" customFormat="1" ht="21.95" customHeight="1" x14ac:dyDescent="0.35">
      <c r="A46" s="670" t="s">
        <v>67</v>
      </c>
      <c r="B46" s="867">
        <v>4.8</v>
      </c>
      <c r="C46" s="867">
        <v>2.2999999999999998</v>
      </c>
      <c r="D46" s="867">
        <v>1.3</v>
      </c>
      <c r="E46" s="867">
        <v>0.6</v>
      </c>
      <c r="F46" s="867">
        <v>6.2</v>
      </c>
      <c r="G46" s="867">
        <v>3.6</v>
      </c>
      <c r="H46" s="867">
        <v>56</v>
      </c>
      <c r="I46" s="867">
        <v>27.7</v>
      </c>
      <c r="J46" s="670" t="s">
        <v>67</v>
      </c>
      <c r="K46" s="867">
        <v>0.9</v>
      </c>
      <c r="L46" s="867">
        <v>0.4</v>
      </c>
      <c r="M46" s="867">
        <v>0.6</v>
      </c>
      <c r="N46" s="867">
        <v>0.3</v>
      </c>
      <c r="O46" s="867">
        <v>69.8</v>
      </c>
      <c r="P46" s="867">
        <v>34.9</v>
      </c>
    </row>
    <row r="47" spans="1:25" s="403" customFormat="1" ht="21.95" customHeight="1" x14ac:dyDescent="0.35">
      <c r="A47" s="670" t="s">
        <v>68</v>
      </c>
      <c r="B47" s="867">
        <v>5.5</v>
      </c>
      <c r="C47" s="867">
        <v>3.2</v>
      </c>
      <c r="D47" s="867">
        <v>1.4</v>
      </c>
      <c r="E47" s="867">
        <v>0.8</v>
      </c>
      <c r="F47" s="867">
        <v>4.8</v>
      </c>
      <c r="G47" s="867">
        <v>3</v>
      </c>
      <c r="H47" s="867">
        <v>57.1</v>
      </c>
      <c r="I47" s="867">
        <v>29.9</v>
      </c>
      <c r="J47" s="670" t="s">
        <v>68</v>
      </c>
      <c r="K47" s="867">
        <v>1.1000000000000001</v>
      </c>
      <c r="L47" s="867">
        <v>0.4</v>
      </c>
      <c r="M47" s="867">
        <v>0.9</v>
      </c>
      <c r="N47" s="867">
        <v>0.4</v>
      </c>
      <c r="O47" s="867">
        <v>70.8</v>
      </c>
      <c r="P47" s="867">
        <v>37.699999999999996</v>
      </c>
    </row>
    <row r="48" spans="1:25" s="403" customFormat="1" ht="21.95" customHeight="1" x14ac:dyDescent="0.35">
      <c r="A48" s="670" t="s">
        <v>69</v>
      </c>
      <c r="B48" s="867">
        <v>8.9</v>
      </c>
      <c r="C48" s="867">
        <v>4.2</v>
      </c>
      <c r="D48" s="867">
        <v>1</v>
      </c>
      <c r="E48" s="867">
        <v>0.4</v>
      </c>
      <c r="F48" s="867">
        <v>8.1999999999999993</v>
      </c>
      <c r="G48" s="867">
        <v>5.3</v>
      </c>
      <c r="H48" s="867">
        <v>87</v>
      </c>
      <c r="I48" s="867">
        <v>48.9</v>
      </c>
      <c r="J48" s="670" t="s">
        <v>69</v>
      </c>
      <c r="K48" s="867">
        <v>3</v>
      </c>
      <c r="L48" s="867">
        <v>1</v>
      </c>
      <c r="M48" s="867">
        <v>0.5</v>
      </c>
      <c r="N48" s="867">
        <v>0.2</v>
      </c>
      <c r="O48" s="867">
        <v>108.6</v>
      </c>
      <c r="P48" s="867">
        <v>60</v>
      </c>
    </row>
    <row r="49" spans="1:25" s="403" customFormat="1" ht="21.95" customHeight="1" x14ac:dyDescent="0.35">
      <c r="A49" s="670" t="s">
        <v>70</v>
      </c>
      <c r="B49" s="867">
        <v>18.899999999999999</v>
      </c>
      <c r="C49" s="867">
        <v>9.1</v>
      </c>
      <c r="D49" s="867">
        <v>1</v>
      </c>
      <c r="E49" s="867">
        <v>0.4</v>
      </c>
      <c r="F49" s="867">
        <v>5</v>
      </c>
      <c r="G49" s="867">
        <v>3</v>
      </c>
      <c r="H49" s="867">
        <v>72.900000000000006</v>
      </c>
      <c r="I49" s="867">
        <v>42.4</v>
      </c>
      <c r="J49" s="670" t="s">
        <v>70</v>
      </c>
      <c r="K49" s="867">
        <v>3.7</v>
      </c>
      <c r="L49" s="867">
        <v>1.5</v>
      </c>
      <c r="M49" s="867">
        <v>0.5</v>
      </c>
      <c r="N49" s="867">
        <v>0.2</v>
      </c>
      <c r="O49" s="867">
        <v>102.00000000000001</v>
      </c>
      <c r="P49" s="867">
        <v>56.6</v>
      </c>
    </row>
    <row r="50" spans="1:25" s="403" customFormat="1" ht="21.95" customHeight="1" x14ac:dyDescent="0.35">
      <c r="A50" s="670" t="s">
        <v>71</v>
      </c>
      <c r="B50" s="867">
        <v>12.7</v>
      </c>
      <c r="C50" s="867">
        <v>5.8</v>
      </c>
      <c r="D50" s="867">
        <v>0.8</v>
      </c>
      <c r="E50" s="867">
        <v>0.3</v>
      </c>
      <c r="F50" s="867">
        <v>6.4</v>
      </c>
      <c r="G50" s="867">
        <v>3.6</v>
      </c>
      <c r="H50" s="867">
        <v>63</v>
      </c>
      <c r="I50" s="867">
        <v>36.700000000000003</v>
      </c>
      <c r="J50" s="670" t="s">
        <v>71</v>
      </c>
      <c r="K50" s="867">
        <v>1.7</v>
      </c>
      <c r="L50" s="867">
        <v>0.7</v>
      </c>
      <c r="M50" s="867">
        <v>0.4</v>
      </c>
      <c r="N50" s="867">
        <v>0.2</v>
      </c>
      <c r="O50" s="867">
        <v>85.000000000000014</v>
      </c>
      <c r="P50" s="867">
        <v>47.300000000000011</v>
      </c>
    </row>
    <row r="51" spans="1:25" s="403" customFormat="1" ht="21.95" customHeight="1" x14ac:dyDescent="0.35">
      <c r="A51" s="670" t="s">
        <v>72</v>
      </c>
      <c r="B51" s="867">
        <v>11.2</v>
      </c>
      <c r="C51" s="867">
        <v>5.4</v>
      </c>
      <c r="D51" s="867">
        <v>0.6</v>
      </c>
      <c r="E51" s="867">
        <v>0.3</v>
      </c>
      <c r="F51" s="867">
        <v>4.8</v>
      </c>
      <c r="G51" s="867">
        <v>2.8</v>
      </c>
      <c r="H51" s="867">
        <v>48.9</v>
      </c>
      <c r="I51" s="867">
        <v>31.4</v>
      </c>
      <c r="J51" s="670" t="s">
        <v>72</v>
      </c>
      <c r="K51" s="867">
        <v>6.4</v>
      </c>
      <c r="L51" s="867">
        <v>2</v>
      </c>
      <c r="M51" s="867">
        <v>0.4</v>
      </c>
      <c r="N51" s="867">
        <v>0.2</v>
      </c>
      <c r="O51" s="867">
        <v>72.300000000000011</v>
      </c>
      <c r="P51" s="867">
        <v>42.1</v>
      </c>
    </row>
    <row r="52" spans="1:25" s="403" customFormat="1" ht="21.95" customHeight="1" x14ac:dyDescent="0.35">
      <c r="A52" s="670" t="s">
        <v>73</v>
      </c>
      <c r="B52" s="867">
        <v>10.8</v>
      </c>
      <c r="C52" s="867">
        <v>4.4000000000000004</v>
      </c>
      <c r="D52" s="867">
        <v>0.5</v>
      </c>
      <c r="E52" s="867">
        <v>0.3</v>
      </c>
      <c r="F52" s="867">
        <v>3.3</v>
      </c>
      <c r="G52" s="867">
        <v>2</v>
      </c>
      <c r="H52" s="867">
        <v>53.3</v>
      </c>
      <c r="I52" s="867">
        <v>34.700000000000003</v>
      </c>
      <c r="J52" s="670" t="s">
        <v>73</v>
      </c>
      <c r="K52" s="867">
        <v>6.1</v>
      </c>
      <c r="L52" s="867">
        <v>1.8</v>
      </c>
      <c r="M52" s="867">
        <v>0.3</v>
      </c>
      <c r="N52" s="867">
        <v>0.1</v>
      </c>
      <c r="O52" s="867">
        <v>74.3</v>
      </c>
      <c r="P52" s="867">
        <v>43.300000000000004</v>
      </c>
    </row>
    <row r="53" spans="1:25" s="403" customFormat="1" ht="21.95" customHeight="1" x14ac:dyDescent="0.35">
      <c r="A53" s="670" t="s">
        <v>74</v>
      </c>
      <c r="B53" s="867">
        <v>2.4</v>
      </c>
      <c r="C53" s="867">
        <v>1</v>
      </c>
      <c r="D53" s="867">
        <v>0.1</v>
      </c>
      <c r="E53" s="867">
        <v>0.1</v>
      </c>
      <c r="F53" s="867">
        <v>3.4</v>
      </c>
      <c r="G53" s="867">
        <v>2.1</v>
      </c>
      <c r="H53" s="867">
        <v>28.8</v>
      </c>
      <c r="I53" s="867">
        <v>17.3</v>
      </c>
      <c r="J53" s="670" t="s">
        <v>74</v>
      </c>
      <c r="K53" s="867">
        <v>1.9000000000000001</v>
      </c>
      <c r="L53" s="867">
        <v>0.5</v>
      </c>
      <c r="M53" s="867">
        <v>0.3</v>
      </c>
      <c r="N53" s="867">
        <v>0.1</v>
      </c>
      <c r="O53" s="867">
        <v>36.9</v>
      </c>
      <c r="P53" s="867">
        <v>21.1</v>
      </c>
    </row>
    <row r="54" spans="1:25" s="403" customFormat="1" ht="21.95" customHeight="1" x14ac:dyDescent="0.35">
      <c r="A54" s="670" t="s">
        <v>75</v>
      </c>
      <c r="B54" s="867">
        <v>2.1</v>
      </c>
      <c r="C54" s="867">
        <v>0.9</v>
      </c>
      <c r="D54" s="867">
        <v>0.2</v>
      </c>
      <c r="E54" s="867">
        <v>0.1</v>
      </c>
      <c r="F54" s="867">
        <v>1.7</v>
      </c>
      <c r="G54" s="867">
        <v>1</v>
      </c>
      <c r="H54" s="867">
        <v>20.3</v>
      </c>
      <c r="I54" s="867">
        <v>12.4</v>
      </c>
      <c r="J54" s="670" t="s">
        <v>75</v>
      </c>
      <c r="K54" s="867">
        <v>0.2</v>
      </c>
      <c r="L54" s="867">
        <v>0.1</v>
      </c>
      <c r="M54" s="867">
        <v>0.1</v>
      </c>
      <c r="N54" s="867">
        <v>0.1</v>
      </c>
      <c r="O54" s="867">
        <v>24.6</v>
      </c>
      <c r="P54" s="867">
        <v>14.6</v>
      </c>
    </row>
    <row r="55" spans="1:25" s="403" customFormat="1" ht="21.95" customHeight="1" x14ac:dyDescent="0.35">
      <c r="A55" s="670" t="s">
        <v>76</v>
      </c>
      <c r="B55" s="867">
        <v>1.9</v>
      </c>
      <c r="C55" s="867">
        <v>0.8</v>
      </c>
      <c r="D55" s="867">
        <v>0.3</v>
      </c>
      <c r="E55" s="867">
        <v>0.1</v>
      </c>
      <c r="F55" s="867">
        <v>1.5</v>
      </c>
      <c r="G55" s="867">
        <v>0.9</v>
      </c>
      <c r="H55" s="867">
        <v>21</v>
      </c>
      <c r="I55" s="867">
        <v>12.8</v>
      </c>
      <c r="J55" s="670" t="s">
        <v>76</v>
      </c>
      <c r="K55" s="867">
        <v>0.2</v>
      </c>
      <c r="L55" s="867">
        <v>0</v>
      </c>
      <c r="M55" s="867">
        <v>0.1</v>
      </c>
      <c r="N55" s="867">
        <v>0</v>
      </c>
      <c r="O55" s="867">
        <v>25</v>
      </c>
      <c r="P55" s="867">
        <v>14.600000000000001</v>
      </c>
    </row>
    <row r="56" spans="1:25" s="403" customFormat="1" ht="21.95" customHeight="1" x14ac:dyDescent="0.35">
      <c r="A56" s="670" t="s">
        <v>77</v>
      </c>
      <c r="B56" s="867">
        <v>2.2000000000000002</v>
      </c>
      <c r="C56" s="867">
        <v>0.9</v>
      </c>
      <c r="D56" s="867">
        <v>0.3</v>
      </c>
      <c r="E56" s="867">
        <v>0.1</v>
      </c>
      <c r="F56" s="867">
        <v>1.4</v>
      </c>
      <c r="G56" s="867">
        <v>0.9</v>
      </c>
      <c r="H56" s="867">
        <v>21.1</v>
      </c>
      <c r="I56" s="867">
        <v>12.9</v>
      </c>
      <c r="J56" s="670" t="s">
        <v>77</v>
      </c>
      <c r="K56" s="867">
        <v>0.2</v>
      </c>
      <c r="L56" s="867">
        <v>0.1</v>
      </c>
      <c r="M56" s="867">
        <v>0.1</v>
      </c>
      <c r="N56" s="867">
        <v>0</v>
      </c>
      <c r="O56" s="867">
        <v>25.3</v>
      </c>
      <c r="P56" s="867">
        <v>14.9</v>
      </c>
    </row>
    <row r="57" spans="1:25" s="403" customFormat="1" ht="21.95" customHeight="1" x14ac:dyDescent="0.35">
      <c r="A57" s="670" t="s">
        <v>78</v>
      </c>
      <c r="B57" s="867">
        <v>2.2269999999999999</v>
      </c>
      <c r="C57" s="867">
        <v>0.91800000000000004</v>
      </c>
      <c r="D57" s="867">
        <v>0.24399999999999999</v>
      </c>
      <c r="E57" s="867">
        <v>0.104</v>
      </c>
      <c r="F57" s="867">
        <v>1.41</v>
      </c>
      <c r="G57" s="867">
        <v>0.871</v>
      </c>
      <c r="H57" s="867">
        <v>21.201000000000001</v>
      </c>
      <c r="I57" s="867">
        <v>13.055</v>
      </c>
      <c r="J57" s="670" t="s">
        <v>78</v>
      </c>
      <c r="K57" s="867">
        <v>0.25700000000000001</v>
      </c>
      <c r="L57" s="867">
        <v>9.6999999999999989E-2</v>
      </c>
      <c r="M57" s="867">
        <v>9.2999999999999999E-2</v>
      </c>
      <c r="N57" s="867">
        <v>0.04</v>
      </c>
      <c r="O57" s="867">
        <v>25.432000000000002</v>
      </c>
      <c r="P57" s="867">
        <v>15.084999999999999</v>
      </c>
    </row>
    <row r="58" spans="1:25" s="403" customFormat="1" ht="21.95" customHeight="1" x14ac:dyDescent="0.35">
      <c r="A58" s="670" t="s">
        <v>79</v>
      </c>
      <c r="B58" s="867">
        <v>3.0019999999999998</v>
      </c>
      <c r="C58" s="867">
        <v>0.83699999999999997</v>
      </c>
      <c r="D58" s="867">
        <v>0.254</v>
      </c>
      <c r="E58" s="867">
        <v>0.109</v>
      </c>
      <c r="F58" s="867">
        <v>1.4179999999999999</v>
      </c>
      <c r="G58" s="867">
        <v>0.872</v>
      </c>
      <c r="H58" s="867">
        <v>19.434000000000001</v>
      </c>
      <c r="I58" s="867">
        <v>12.544</v>
      </c>
      <c r="J58" s="670" t="s">
        <v>79</v>
      </c>
      <c r="K58" s="867">
        <v>0.255</v>
      </c>
      <c r="L58" s="867">
        <v>9.4E-2</v>
      </c>
      <c r="M58" s="867">
        <v>8.5000000000000006E-2</v>
      </c>
      <c r="N58" s="867">
        <v>3.5000000000000003E-2</v>
      </c>
      <c r="O58" s="867">
        <v>24.448</v>
      </c>
      <c r="P58" s="867">
        <v>14.491</v>
      </c>
    </row>
    <row r="59" spans="1:25" s="403" customFormat="1" ht="21.95" customHeight="1" x14ac:dyDescent="0.35">
      <c r="A59" s="670" t="s">
        <v>80</v>
      </c>
      <c r="B59" s="867">
        <v>2.5939999999999999</v>
      </c>
      <c r="C59" s="867">
        <v>0.94599999999999995</v>
      </c>
      <c r="D59" s="867">
        <v>0.18099999999999999</v>
      </c>
      <c r="E59" s="867">
        <v>7.8E-2</v>
      </c>
      <c r="F59" s="867">
        <v>1.405</v>
      </c>
      <c r="G59" s="867">
        <v>0.86899999999999999</v>
      </c>
      <c r="H59" s="867">
        <v>20.349</v>
      </c>
      <c r="I59" s="867">
        <v>12.792999999999999</v>
      </c>
      <c r="J59" s="670" t="s">
        <v>80</v>
      </c>
      <c r="K59" s="867">
        <v>0.24099999999999999</v>
      </c>
      <c r="L59" s="867">
        <v>9.1999999999999998E-2</v>
      </c>
      <c r="M59" s="867">
        <v>9.1999999999999998E-2</v>
      </c>
      <c r="N59" s="867">
        <v>3.7999999999999999E-2</v>
      </c>
      <c r="O59" s="867">
        <v>24.862000000000002</v>
      </c>
      <c r="P59" s="867">
        <v>14.815999999999999</v>
      </c>
      <c r="Y59" s="410"/>
    </row>
    <row r="60" spans="1:25" s="403" customFormat="1" ht="21.95" customHeight="1" x14ac:dyDescent="0.35">
      <c r="A60" s="670" t="s">
        <v>81</v>
      </c>
      <c r="B60" s="867">
        <v>2.1930000000000001</v>
      </c>
      <c r="C60" s="867">
        <v>0.94099999999999995</v>
      </c>
      <c r="D60" s="867">
        <v>2.8000000000000001E-2</v>
      </c>
      <c r="E60" s="867">
        <v>1.6E-2</v>
      </c>
      <c r="F60" s="867">
        <v>0.97299999999999998</v>
      </c>
      <c r="G60" s="867">
        <v>0.58699999999999997</v>
      </c>
      <c r="H60" s="867">
        <v>20.265000000000001</v>
      </c>
      <c r="I60" s="867">
        <v>12.614000000000001</v>
      </c>
      <c r="J60" s="670" t="s">
        <v>81</v>
      </c>
      <c r="K60" s="867">
        <v>17.972000000000001</v>
      </c>
      <c r="L60" s="867">
        <v>7.9870000000000001</v>
      </c>
      <c r="M60" s="867">
        <v>9.1999999999999998E-2</v>
      </c>
      <c r="N60" s="867">
        <v>3.9E-2</v>
      </c>
      <c r="O60" s="867">
        <v>41.522999999999996</v>
      </c>
      <c r="P60" s="867">
        <v>22.183999999999997</v>
      </c>
    </row>
    <row r="61" spans="1:25" s="403" customFormat="1" ht="21.95" customHeight="1" x14ac:dyDescent="0.35">
      <c r="A61" s="671" t="s">
        <v>82</v>
      </c>
      <c r="B61" s="868">
        <v>7.3879999999999999</v>
      </c>
      <c r="C61" s="868">
        <v>3.004</v>
      </c>
      <c r="D61" s="868">
        <v>2.3E-2</v>
      </c>
      <c r="E61" s="868">
        <v>1.2999999999999999E-2</v>
      </c>
      <c r="F61" s="868">
        <v>0.90500000000000003</v>
      </c>
      <c r="G61" s="868">
        <v>0.55800000000000005</v>
      </c>
      <c r="H61" s="868">
        <v>20.044</v>
      </c>
      <c r="I61" s="868">
        <v>12.475</v>
      </c>
      <c r="J61" s="671" t="s">
        <v>82</v>
      </c>
      <c r="K61" s="868">
        <v>20.149000000000001</v>
      </c>
      <c r="L61" s="868">
        <v>9.0540000000000003</v>
      </c>
      <c r="M61" s="868">
        <v>8.5000000000000006E-2</v>
      </c>
      <c r="N61" s="868">
        <v>3.5999999999999997E-2</v>
      </c>
      <c r="O61" s="868">
        <v>48.594000000000008</v>
      </c>
      <c r="P61" s="868">
        <v>25.14</v>
      </c>
    </row>
    <row r="62" spans="1:25" ht="18" customHeight="1" x14ac:dyDescent="0.3">
      <c r="A62" s="411"/>
      <c r="B62" s="412"/>
      <c r="C62" s="412"/>
      <c r="D62" s="412"/>
      <c r="E62" s="412"/>
      <c r="F62" s="412"/>
      <c r="G62" s="412"/>
      <c r="H62" s="412"/>
      <c r="I62" s="412"/>
      <c r="J62" s="411"/>
      <c r="K62" s="412"/>
      <c r="L62" s="412"/>
      <c r="M62" s="412"/>
      <c r="N62" s="412"/>
      <c r="O62" s="412"/>
      <c r="P62" s="412"/>
    </row>
    <row r="63" spans="1:25" ht="20.100000000000001" customHeight="1" x14ac:dyDescent="0.25">
      <c r="A63" s="413"/>
      <c r="C63" s="391"/>
      <c r="D63" s="391"/>
      <c r="E63" s="391"/>
      <c r="F63" s="391"/>
      <c r="G63" s="391"/>
      <c r="H63" s="391"/>
      <c r="I63" s="414" t="s">
        <v>228</v>
      </c>
      <c r="J63" s="413" t="s">
        <v>240</v>
      </c>
      <c r="K63" s="391"/>
      <c r="L63" s="391"/>
      <c r="M63" s="391"/>
      <c r="N63" s="391"/>
      <c r="O63" s="391"/>
      <c r="P63" s="317" t="s">
        <v>241</v>
      </c>
    </row>
    <row r="64" spans="1:25" ht="20.100000000000001" customHeight="1" x14ac:dyDescent="0.25">
      <c r="A64" s="413"/>
      <c r="C64" s="391"/>
      <c r="D64" s="391"/>
      <c r="E64" s="391"/>
      <c r="F64" s="391"/>
      <c r="G64" s="391"/>
      <c r="H64" s="391"/>
      <c r="I64" s="414"/>
      <c r="J64" s="413"/>
      <c r="K64" s="391"/>
      <c r="L64" s="391"/>
      <c r="M64" s="391"/>
      <c r="N64" s="391"/>
      <c r="O64" s="391"/>
      <c r="P64" s="317"/>
    </row>
    <row r="65" spans="1:18" ht="20.100000000000001" customHeight="1" x14ac:dyDescent="0.25">
      <c r="A65" s="413"/>
      <c r="C65" s="391"/>
      <c r="D65" s="391"/>
      <c r="E65" s="391"/>
      <c r="F65" s="391"/>
      <c r="G65" s="391"/>
      <c r="H65" s="391"/>
      <c r="I65" s="414"/>
      <c r="J65" s="413"/>
      <c r="K65" s="391"/>
      <c r="L65" s="391"/>
      <c r="M65" s="391"/>
      <c r="N65" s="391"/>
      <c r="O65" s="391"/>
      <c r="P65" s="317"/>
    </row>
    <row r="66" spans="1:18" ht="20.100000000000001" customHeight="1" x14ac:dyDescent="0.3">
      <c r="A66" s="765">
        <v>46</v>
      </c>
      <c r="B66" s="765"/>
      <c r="C66" s="765"/>
      <c r="D66" s="765"/>
      <c r="E66" s="765"/>
      <c r="F66" s="765"/>
      <c r="G66" s="765"/>
      <c r="H66" s="765"/>
      <c r="I66" s="765"/>
      <c r="J66" s="765">
        <v>47</v>
      </c>
      <c r="K66" s="765"/>
      <c r="L66" s="765"/>
      <c r="M66" s="765"/>
      <c r="N66" s="765"/>
      <c r="O66" s="765"/>
      <c r="P66" s="765"/>
      <c r="Q66" s="415"/>
      <c r="R66" s="415"/>
    </row>
    <row r="67" spans="1:18" ht="20.100000000000001" customHeight="1" x14ac:dyDescent="0.25">
      <c r="A67" s="766"/>
      <c r="B67" s="766"/>
      <c r="C67" s="391"/>
      <c r="D67" s="391"/>
      <c r="E67" s="391"/>
      <c r="F67" s="391"/>
      <c r="G67" s="391"/>
      <c r="H67" s="391"/>
      <c r="I67" s="391"/>
      <c r="J67" s="391"/>
      <c r="K67" s="391"/>
      <c r="L67" s="391"/>
      <c r="M67" s="391"/>
      <c r="N67" s="391"/>
      <c r="O67" s="391"/>
      <c r="P67" s="391"/>
    </row>
    <row r="68" spans="1:18" ht="20.100000000000001" customHeight="1" x14ac:dyDescent="0.2"/>
    <row r="69" spans="1:18" ht="20.100000000000001" customHeight="1" x14ac:dyDescent="0.2"/>
    <row r="70" spans="1:18" ht="20.100000000000001" customHeight="1" x14ac:dyDescent="0.2"/>
    <row r="71" spans="1:18" ht="20.100000000000001" customHeight="1" x14ac:dyDescent="0.2"/>
    <row r="72" spans="1:18" ht="20.100000000000001" customHeight="1" x14ac:dyDescent="0.2"/>
    <row r="73" spans="1:18" ht="20.100000000000001" customHeight="1" x14ac:dyDescent="0.2"/>
    <row r="74" spans="1:18" ht="20.100000000000001" customHeight="1" x14ac:dyDescent="0.2"/>
    <row r="75" spans="1:18" ht="20.100000000000001" customHeight="1" x14ac:dyDescent="0.2"/>
    <row r="8147" spans="1:10" x14ac:dyDescent="0.2">
      <c r="A8147" s="387" t="s">
        <v>86</v>
      </c>
      <c r="J8147" s="387" t="s">
        <v>86</v>
      </c>
    </row>
    <row r="8148" spans="1:10" x14ac:dyDescent="0.2">
      <c r="A8148" s="387" t="s">
        <v>87</v>
      </c>
      <c r="J8148" s="387" t="s">
        <v>87</v>
      </c>
    </row>
    <row r="8149" spans="1:10" x14ac:dyDescent="0.2">
      <c r="A8149" s="387" t="s">
        <v>88</v>
      </c>
      <c r="J8149" s="387" t="s">
        <v>88</v>
      </c>
    </row>
    <row r="8150" spans="1:10" x14ac:dyDescent="0.2">
      <c r="A8150" s="387" t="s">
        <v>89</v>
      </c>
      <c r="J8150" s="387" t="s">
        <v>89</v>
      </c>
    </row>
  </sheetData>
  <mergeCells count="14">
    <mergeCell ref="O8:P9"/>
    <mergeCell ref="A66:I66"/>
    <mergeCell ref="J66:P66"/>
    <mergeCell ref="A67:B67"/>
    <mergeCell ref="A3:I3"/>
    <mergeCell ref="J3:P3"/>
    <mergeCell ref="A4:I4"/>
    <mergeCell ref="J4:P4"/>
    <mergeCell ref="A8:A10"/>
    <mergeCell ref="B8:C9"/>
    <mergeCell ref="D8:E9"/>
    <mergeCell ref="F8:G9"/>
    <mergeCell ref="H8:I9"/>
    <mergeCell ref="J8:J10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O8147"/>
  <sheetViews>
    <sheetView showGridLines="0" view="pageBreakPreview" zoomScale="70" zoomScaleSheetLayoutView="70" workbookViewId="0">
      <selection activeCell="B11" sqref="B11:M60"/>
    </sheetView>
  </sheetViews>
  <sheetFormatPr defaultColWidth="11" defaultRowHeight="12.75" x14ac:dyDescent="0.2"/>
  <cols>
    <col min="1" max="1" width="25.7109375" style="416" customWidth="1"/>
    <col min="2" max="13" width="11.7109375" style="417" customWidth="1"/>
    <col min="14" max="16384" width="11" style="417"/>
  </cols>
  <sheetData>
    <row r="1" spans="1:13" ht="20.100000000000001" customHeight="1" x14ac:dyDescent="0.2"/>
    <row r="2" spans="1:13" ht="20.100000000000001" customHeight="1" x14ac:dyDescent="0.2"/>
    <row r="3" spans="1:13" ht="24.95" customHeight="1" x14ac:dyDescent="0.35">
      <c r="A3" s="773" t="s">
        <v>242</v>
      </c>
      <c r="B3" s="773"/>
      <c r="C3" s="773"/>
      <c r="D3" s="773"/>
      <c r="E3" s="773"/>
      <c r="F3" s="773"/>
      <c r="G3" s="773"/>
      <c r="H3" s="773"/>
      <c r="I3" s="773"/>
      <c r="J3" s="773"/>
      <c r="K3" s="773"/>
      <c r="L3" s="773"/>
      <c r="M3" s="773"/>
    </row>
    <row r="4" spans="1:13" ht="24.95" customHeight="1" x14ac:dyDescent="0.35">
      <c r="A4" s="774" t="s">
        <v>243</v>
      </c>
      <c r="B4" s="774"/>
      <c r="C4" s="774"/>
      <c r="D4" s="774"/>
      <c r="E4" s="774"/>
      <c r="F4" s="774"/>
      <c r="G4" s="774"/>
      <c r="H4" s="774"/>
      <c r="I4" s="774"/>
      <c r="J4" s="774"/>
      <c r="K4" s="774"/>
      <c r="L4" s="774"/>
      <c r="M4" s="774"/>
    </row>
    <row r="5" spans="1:13" ht="20.100000000000001" customHeight="1" x14ac:dyDescent="0.3">
      <c r="A5" s="418"/>
      <c r="B5" s="419"/>
      <c r="C5" s="419"/>
      <c r="D5" s="419"/>
      <c r="E5" s="419"/>
      <c r="F5" s="419"/>
      <c r="G5" s="419"/>
      <c r="H5" s="419"/>
      <c r="I5" s="419"/>
      <c r="J5" s="419"/>
      <c r="K5" s="420"/>
      <c r="L5" s="420"/>
      <c r="M5" s="421" t="s">
        <v>3</v>
      </c>
    </row>
    <row r="6" spans="1:13" ht="20.100000000000001" customHeight="1" x14ac:dyDescent="0.3">
      <c r="A6" s="418"/>
      <c r="B6" s="419"/>
      <c r="C6" s="419"/>
      <c r="D6" s="419"/>
      <c r="E6" s="419"/>
      <c r="F6" s="419"/>
      <c r="G6" s="419"/>
      <c r="H6" s="419"/>
      <c r="I6" s="419"/>
      <c r="J6" s="419"/>
      <c r="K6" s="420"/>
      <c r="L6" s="420"/>
      <c r="M6" s="421" t="s">
        <v>244</v>
      </c>
    </row>
    <row r="7" spans="1:13" ht="20.100000000000001" customHeight="1" x14ac:dyDescent="0.3">
      <c r="A7" s="418"/>
      <c r="B7" s="419"/>
      <c r="C7" s="419"/>
      <c r="D7" s="419"/>
      <c r="E7" s="419"/>
      <c r="F7" s="419"/>
      <c r="G7" s="419"/>
      <c r="H7" s="419"/>
      <c r="I7" s="419"/>
      <c r="J7" s="419"/>
      <c r="K7" s="420"/>
      <c r="L7" s="420"/>
      <c r="M7" s="421" t="s">
        <v>245</v>
      </c>
    </row>
    <row r="8" spans="1:13" ht="24.95" customHeight="1" x14ac:dyDescent="0.2">
      <c r="A8" s="775" t="s">
        <v>130</v>
      </c>
      <c r="B8" s="777" t="s">
        <v>246</v>
      </c>
      <c r="C8" s="778"/>
      <c r="D8" s="779"/>
      <c r="E8" s="777" t="s">
        <v>247</v>
      </c>
      <c r="F8" s="778"/>
      <c r="G8" s="779"/>
      <c r="H8" s="777" t="s">
        <v>248</v>
      </c>
      <c r="I8" s="778"/>
      <c r="J8" s="779"/>
      <c r="K8" s="777" t="s">
        <v>249</v>
      </c>
      <c r="L8" s="778"/>
      <c r="M8" s="778"/>
    </row>
    <row r="9" spans="1:13" s="422" customFormat="1" ht="24.95" customHeight="1" x14ac:dyDescent="0.25">
      <c r="A9" s="776"/>
      <c r="B9" s="869" t="s">
        <v>250</v>
      </c>
      <c r="C9" s="869" t="s">
        <v>214</v>
      </c>
      <c r="D9" s="869" t="s">
        <v>226</v>
      </c>
      <c r="E9" s="870" t="s">
        <v>250</v>
      </c>
      <c r="F9" s="869" t="s">
        <v>214</v>
      </c>
      <c r="G9" s="678" t="s">
        <v>226</v>
      </c>
      <c r="H9" s="870" t="s">
        <v>250</v>
      </c>
      <c r="I9" s="869" t="s">
        <v>214</v>
      </c>
      <c r="J9" s="869" t="s">
        <v>226</v>
      </c>
      <c r="K9" s="869" t="s">
        <v>250</v>
      </c>
      <c r="L9" s="869" t="s">
        <v>214</v>
      </c>
      <c r="M9" s="871" t="s">
        <v>226</v>
      </c>
    </row>
    <row r="10" spans="1:13" ht="15" customHeight="1" x14ac:dyDescent="0.3">
      <c r="A10" s="423"/>
      <c r="B10" s="424"/>
      <c r="C10" s="424"/>
      <c r="D10" s="424"/>
      <c r="E10" s="424"/>
      <c r="F10" s="424"/>
      <c r="G10" s="424"/>
      <c r="H10" s="424"/>
      <c r="I10" s="424"/>
      <c r="J10" s="424"/>
      <c r="K10" s="424"/>
      <c r="L10" s="424"/>
      <c r="M10" s="424"/>
    </row>
    <row r="11" spans="1:13" s="426" customFormat="1" ht="21.95" customHeight="1" x14ac:dyDescent="0.35">
      <c r="A11" s="425" t="s">
        <v>33</v>
      </c>
      <c r="B11" s="872">
        <v>8.1</v>
      </c>
      <c r="C11" s="873">
        <v>61</v>
      </c>
      <c r="D11" s="872">
        <v>7.6</v>
      </c>
      <c r="E11" s="872">
        <v>12.6</v>
      </c>
      <c r="F11" s="872">
        <v>17.8</v>
      </c>
      <c r="G11" s="872">
        <f t="shared" ref="G11:G29" si="0">(F11/E11)</f>
        <v>1.4126984126984128</v>
      </c>
      <c r="H11" s="872">
        <v>1.6</v>
      </c>
      <c r="I11" s="872">
        <v>13.2</v>
      </c>
      <c r="J11" s="872">
        <v>8.1999999999999993</v>
      </c>
      <c r="K11" s="872">
        <v>22.3</v>
      </c>
      <c r="L11" s="872">
        <v>83.3</v>
      </c>
      <c r="M11" s="872">
        <v>3.7</v>
      </c>
    </row>
    <row r="12" spans="1:13" s="426" customFormat="1" ht="21.95" customHeight="1" x14ac:dyDescent="0.35">
      <c r="A12" s="427" t="s">
        <v>34</v>
      </c>
      <c r="B12" s="874">
        <v>7.8</v>
      </c>
      <c r="C12" s="875">
        <v>59.9</v>
      </c>
      <c r="D12" s="874">
        <v>7.6</v>
      </c>
      <c r="E12" s="874">
        <v>16.5</v>
      </c>
      <c r="F12" s="876">
        <v>23.4</v>
      </c>
      <c r="G12" s="874">
        <f t="shared" si="0"/>
        <v>1.418181818181818</v>
      </c>
      <c r="H12" s="874">
        <v>1.1000000000000001</v>
      </c>
      <c r="I12" s="874">
        <v>9.3000000000000007</v>
      </c>
      <c r="J12" s="874">
        <v>8.4</v>
      </c>
      <c r="K12" s="874">
        <v>21.6</v>
      </c>
      <c r="L12" s="874">
        <v>91.8</v>
      </c>
      <c r="M12" s="874">
        <v>4.3</v>
      </c>
    </row>
    <row r="13" spans="1:13" s="426" customFormat="1" ht="21.95" customHeight="1" x14ac:dyDescent="0.35">
      <c r="A13" s="427" t="s">
        <v>35</v>
      </c>
      <c r="B13" s="874">
        <v>6.1</v>
      </c>
      <c r="C13" s="875">
        <v>47</v>
      </c>
      <c r="D13" s="874">
        <v>7.7</v>
      </c>
      <c r="E13" s="874">
        <v>12.5</v>
      </c>
      <c r="F13" s="874">
        <v>22</v>
      </c>
      <c r="G13" s="874">
        <f t="shared" si="0"/>
        <v>1.76</v>
      </c>
      <c r="H13" s="874">
        <v>0.9</v>
      </c>
      <c r="I13" s="874">
        <v>7.3</v>
      </c>
      <c r="J13" s="874">
        <v>8.1</v>
      </c>
      <c r="K13" s="874">
        <v>18.100000000000001</v>
      </c>
      <c r="L13" s="874">
        <v>97.8</v>
      </c>
      <c r="M13" s="874">
        <v>5.4</v>
      </c>
    </row>
    <row r="14" spans="1:13" s="426" customFormat="1" ht="21.95" customHeight="1" x14ac:dyDescent="0.35">
      <c r="A14" s="427" t="s">
        <v>36</v>
      </c>
      <c r="B14" s="874">
        <v>11.1</v>
      </c>
      <c r="C14" s="875">
        <v>88.3</v>
      </c>
      <c r="D14" s="874">
        <v>8</v>
      </c>
      <c r="E14" s="874">
        <v>12.1</v>
      </c>
      <c r="F14" s="874">
        <v>21.4</v>
      </c>
      <c r="G14" s="874">
        <f t="shared" si="0"/>
        <v>1.7685950413223139</v>
      </c>
      <c r="H14" s="874">
        <v>1.1000000000000001</v>
      </c>
      <c r="I14" s="874">
        <v>10.1</v>
      </c>
      <c r="J14" s="874">
        <v>9.1999999999999993</v>
      </c>
      <c r="K14" s="874">
        <v>18.899999999999999</v>
      </c>
      <c r="L14" s="874">
        <v>93.4</v>
      </c>
      <c r="M14" s="874">
        <v>4.9000000000000004</v>
      </c>
    </row>
    <row r="15" spans="1:13" s="426" customFormat="1" ht="21.95" customHeight="1" x14ac:dyDescent="0.35">
      <c r="A15" s="427" t="s">
        <v>37</v>
      </c>
      <c r="B15" s="874">
        <v>16.100000000000001</v>
      </c>
      <c r="C15" s="875">
        <v>136.19999999999999</v>
      </c>
      <c r="D15" s="874">
        <v>8.5</v>
      </c>
      <c r="E15" s="874">
        <v>15.9</v>
      </c>
      <c r="F15" s="874">
        <v>25.5</v>
      </c>
      <c r="G15" s="874">
        <f t="shared" si="0"/>
        <v>1.6037735849056602</v>
      </c>
      <c r="H15" s="874">
        <v>1</v>
      </c>
      <c r="I15" s="874">
        <v>8.3000000000000007</v>
      </c>
      <c r="J15" s="874">
        <v>8.3000000000000007</v>
      </c>
      <c r="K15" s="874">
        <v>19.899999999999999</v>
      </c>
      <c r="L15" s="874">
        <v>85.9</v>
      </c>
      <c r="M15" s="874">
        <v>4.3</v>
      </c>
    </row>
    <row r="16" spans="1:13" s="426" customFormat="1" ht="21.95" customHeight="1" x14ac:dyDescent="0.35">
      <c r="A16" s="427" t="s">
        <v>38</v>
      </c>
      <c r="B16" s="874">
        <v>16</v>
      </c>
      <c r="C16" s="875">
        <v>135.6</v>
      </c>
      <c r="D16" s="874">
        <v>8.5</v>
      </c>
      <c r="E16" s="874">
        <v>22.1</v>
      </c>
      <c r="F16" s="874">
        <v>36.299999999999997</v>
      </c>
      <c r="G16" s="874">
        <f t="shared" si="0"/>
        <v>1.6425339366515834</v>
      </c>
      <c r="H16" s="874">
        <v>1.4</v>
      </c>
      <c r="I16" s="874">
        <v>11.8</v>
      </c>
      <c r="J16" s="874">
        <v>8.4</v>
      </c>
      <c r="K16" s="874">
        <v>20.6</v>
      </c>
      <c r="L16" s="874">
        <v>94</v>
      </c>
      <c r="M16" s="874">
        <v>4.0999999999999996</v>
      </c>
    </row>
    <row r="17" spans="1:15" s="426" customFormat="1" ht="21.95" customHeight="1" x14ac:dyDescent="0.35">
      <c r="A17" s="427" t="s">
        <v>39</v>
      </c>
      <c r="B17" s="874">
        <v>14.9</v>
      </c>
      <c r="C17" s="875">
        <v>129.9</v>
      </c>
      <c r="D17" s="874">
        <v>8.6999999999999993</v>
      </c>
      <c r="E17" s="874">
        <v>26.9</v>
      </c>
      <c r="F17" s="874">
        <v>44.2</v>
      </c>
      <c r="G17" s="874">
        <f t="shared" si="0"/>
        <v>1.6431226765799258</v>
      </c>
      <c r="H17" s="874">
        <v>1.1000000000000001</v>
      </c>
      <c r="I17" s="874">
        <v>9.4</v>
      </c>
      <c r="J17" s="874">
        <v>8.5</v>
      </c>
      <c r="K17" s="874">
        <v>21.9</v>
      </c>
      <c r="L17" s="874">
        <v>93.1</v>
      </c>
      <c r="M17" s="874">
        <v>4.3</v>
      </c>
    </row>
    <row r="18" spans="1:15" s="426" customFormat="1" ht="21.95" customHeight="1" x14ac:dyDescent="0.35">
      <c r="A18" s="427" t="s">
        <v>40</v>
      </c>
      <c r="B18" s="874">
        <v>18.3</v>
      </c>
      <c r="C18" s="875">
        <v>159.80000000000001</v>
      </c>
      <c r="D18" s="874">
        <v>8.6999999999999993</v>
      </c>
      <c r="E18" s="874">
        <v>27.4</v>
      </c>
      <c r="F18" s="874">
        <v>45.6</v>
      </c>
      <c r="G18" s="874">
        <f t="shared" si="0"/>
        <v>1.664233576642336</v>
      </c>
      <c r="H18" s="874">
        <v>0.8</v>
      </c>
      <c r="I18" s="874">
        <v>6.7</v>
      </c>
      <c r="J18" s="874">
        <v>8.4</v>
      </c>
      <c r="K18" s="874">
        <v>24.3</v>
      </c>
      <c r="L18" s="874">
        <v>117.7</v>
      </c>
      <c r="M18" s="874">
        <v>4.8</v>
      </c>
    </row>
    <row r="19" spans="1:15" s="426" customFormat="1" ht="21.95" customHeight="1" x14ac:dyDescent="0.35">
      <c r="A19" s="427" t="s">
        <v>41</v>
      </c>
      <c r="B19" s="874">
        <v>23.4</v>
      </c>
      <c r="C19" s="875">
        <v>201.2</v>
      </c>
      <c r="D19" s="874">
        <v>8.6</v>
      </c>
      <c r="E19" s="874">
        <v>36.299999999999997</v>
      </c>
      <c r="F19" s="874">
        <v>61.6</v>
      </c>
      <c r="G19" s="874">
        <f t="shared" si="0"/>
        <v>1.6969696969696972</v>
      </c>
      <c r="H19" s="874">
        <v>1</v>
      </c>
      <c r="I19" s="874">
        <v>8.8000000000000007</v>
      </c>
      <c r="J19" s="874">
        <v>8.8000000000000007</v>
      </c>
      <c r="K19" s="874">
        <v>26.9</v>
      </c>
      <c r="L19" s="874">
        <v>131.5</v>
      </c>
      <c r="M19" s="874">
        <v>4.9000000000000004</v>
      </c>
    </row>
    <row r="20" spans="1:15" s="426" customFormat="1" ht="21.95" customHeight="1" x14ac:dyDescent="0.35">
      <c r="A20" s="427" t="s">
        <v>42</v>
      </c>
      <c r="B20" s="874">
        <v>23.4</v>
      </c>
      <c r="C20" s="875">
        <v>203.5</v>
      </c>
      <c r="D20" s="874">
        <v>8.6999999999999993</v>
      </c>
      <c r="E20" s="874">
        <v>42.2</v>
      </c>
      <c r="F20" s="874">
        <v>71.900000000000006</v>
      </c>
      <c r="G20" s="874">
        <f t="shared" si="0"/>
        <v>1.7037914691943128</v>
      </c>
      <c r="H20" s="874">
        <v>0.9</v>
      </c>
      <c r="I20" s="874">
        <v>7.8</v>
      </c>
      <c r="J20" s="874">
        <v>8.6</v>
      </c>
      <c r="K20" s="874">
        <v>27.9</v>
      </c>
      <c r="L20" s="874">
        <v>142.19999999999999</v>
      </c>
      <c r="M20" s="874">
        <v>5.0999999999999996</v>
      </c>
    </row>
    <row r="21" spans="1:15" s="426" customFormat="1" ht="21.95" customHeight="1" x14ac:dyDescent="0.35">
      <c r="A21" s="427" t="s">
        <v>43</v>
      </c>
      <c r="B21" s="874">
        <v>23.5</v>
      </c>
      <c r="C21" s="875">
        <v>206.1</v>
      </c>
      <c r="D21" s="874">
        <v>8.8000000000000007</v>
      </c>
      <c r="E21" s="874">
        <v>43.1</v>
      </c>
      <c r="F21" s="874">
        <v>73</v>
      </c>
      <c r="G21" s="874">
        <f t="shared" si="0"/>
        <v>1.6937354988399071</v>
      </c>
      <c r="H21" s="874">
        <v>0.9</v>
      </c>
      <c r="I21" s="874">
        <v>7.9</v>
      </c>
      <c r="J21" s="874">
        <v>8.6</v>
      </c>
      <c r="K21" s="874">
        <v>29.8</v>
      </c>
      <c r="L21" s="874">
        <v>152.6</v>
      </c>
      <c r="M21" s="874">
        <v>5.0999999999999996</v>
      </c>
    </row>
    <row r="22" spans="1:15" s="426" customFormat="1" ht="21.95" customHeight="1" x14ac:dyDescent="0.35">
      <c r="A22" s="427" t="s">
        <v>44</v>
      </c>
      <c r="B22" s="874">
        <v>23.9</v>
      </c>
      <c r="C22" s="875">
        <v>212.4</v>
      </c>
      <c r="D22" s="874">
        <v>8.9</v>
      </c>
      <c r="E22" s="874">
        <v>42.6</v>
      </c>
      <c r="F22" s="874">
        <v>72.5</v>
      </c>
      <c r="G22" s="874">
        <f t="shared" si="0"/>
        <v>1.7018779342723005</v>
      </c>
      <c r="H22" s="874">
        <v>1</v>
      </c>
      <c r="I22" s="874">
        <v>8.3000000000000007</v>
      </c>
      <c r="J22" s="874">
        <v>8.6999999999999993</v>
      </c>
      <c r="K22" s="874">
        <v>28.4</v>
      </c>
      <c r="L22" s="874">
        <v>147.30000000000001</v>
      </c>
      <c r="M22" s="874">
        <v>5.2</v>
      </c>
    </row>
    <row r="23" spans="1:15" s="426" customFormat="1" ht="21.95" customHeight="1" x14ac:dyDescent="0.35">
      <c r="A23" s="427" t="s">
        <v>45</v>
      </c>
      <c r="B23" s="874">
        <v>24.4</v>
      </c>
      <c r="C23" s="875">
        <v>217.7</v>
      </c>
      <c r="D23" s="874">
        <v>8.9</v>
      </c>
      <c r="E23" s="874">
        <v>41.6</v>
      </c>
      <c r="F23" s="874">
        <v>71.3</v>
      </c>
      <c r="G23" s="874">
        <f t="shared" si="0"/>
        <v>1.7139423076923075</v>
      </c>
      <c r="H23" s="874">
        <v>1</v>
      </c>
      <c r="I23" s="874">
        <v>8.4</v>
      </c>
      <c r="J23" s="874">
        <v>9.3000000000000007</v>
      </c>
      <c r="K23" s="874">
        <v>29.1</v>
      </c>
      <c r="L23" s="874">
        <v>155.69999999999999</v>
      </c>
      <c r="M23" s="874">
        <v>5.4</v>
      </c>
    </row>
    <row r="24" spans="1:15" s="426" customFormat="1" ht="21.95" customHeight="1" x14ac:dyDescent="0.35">
      <c r="A24" s="427" t="s">
        <v>46</v>
      </c>
      <c r="B24" s="874">
        <v>24.8</v>
      </c>
      <c r="C24" s="875">
        <v>220.9</v>
      </c>
      <c r="D24" s="874">
        <v>8.9</v>
      </c>
      <c r="E24" s="874">
        <v>44.7</v>
      </c>
      <c r="F24" s="874">
        <v>59.4</v>
      </c>
      <c r="G24" s="874">
        <f t="shared" si="0"/>
        <v>1.3288590604026844</v>
      </c>
      <c r="H24" s="874">
        <v>1</v>
      </c>
      <c r="I24" s="874">
        <v>8.4</v>
      </c>
      <c r="J24" s="874">
        <v>8.3000000000000007</v>
      </c>
      <c r="K24" s="874">
        <v>29.1</v>
      </c>
      <c r="L24" s="874">
        <v>158.6</v>
      </c>
      <c r="M24" s="874">
        <v>5.5</v>
      </c>
    </row>
    <row r="25" spans="1:15" s="426" customFormat="1" ht="21.95" customHeight="1" x14ac:dyDescent="0.35">
      <c r="A25" s="427" t="s">
        <v>47</v>
      </c>
      <c r="B25" s="874">
        <v>24.8</v>
      </c>
      <c r="C25" s="875">
        <v>221.1</v>
      </c>
      <c r="D25" s="874">
        <v>8.9</v>
      </c>
      <c r="E25" s="874">
        <v>45.3</v>
      </c>
      <c r="F25" s="874">
        <v>60.8</v>
      </c>
      <c r="G25" s="874">
        <f t="shared" si="0"/>
        <v>1.3421633554083885</v>
      </c>
      <c r="H25" s="874">
        <v>1</v>
      </c>
      <c r="I25" s="874">
        <v>8.5</v>
      </c>
      <c r="J25" s="874">
        <v>9.4</v>
      </c>
      <c r="K25" s="874">
        <v>29.7</v>
      </c>
      <c r="L25" s="874">
        <v>163.30000000000001</v>
      </c>
      <c r="M25" s="874">
        <v>5.5</v>
      </c>
    </row>
    <row r="26" spans="1:15" s="426" customFormat="1" ht="21.95" customHeight="1" x14ac:dyDescent="0.35">
      <c r="A26" s="427" t="s">
        <v>48</v>
      </c>
      <c r="B26" s="874">
        <v>26.1</v>
      </c>
      <c r="C26" s="875">
        <v>236.6</v>
      </c>
      <c r="D26" s="874">
        <v>9.1</v>
      </c>
      <c r="E26" s="874">
        <v>45.6</v>
      </c>
      <c r="F26" s="874">
        <v>61.6</v>
      </c>
      <c r="G26" s="874">
        <f t="shared" si="0"/>
        <v>1.3508771929824561</v>
      </c>
      <c r="H26" s="874">
        <v>1</v>
      </c>
      <c r="I26" s="874">
        <v>8.6</v>
      </c>
      <c r="J26" s="874">
        <v>8.6</v>
      </c>
      <c r="K26" s="874">
        <v>30.2</v>
      </c>
      <c r="L26" s="874">
        <v>167.1</v>
      </c>
      <c r="M26" s="874">
        <v>5.5</v>
      </c>
    </row>
    <row r="27" spans="1:15" s="426" customFormat="1" ht="21.95" customHeight="1" x14ac:dyDescent="0.35">
      <c r="A27" s="427" t="s">
        <v>49</v>
      </c>
      <c r="B27" s="874">
        <v>26.4</v>
      </c>
      <c r="C27" s="875">
        <v>241.4</v>
      </c>
      <c r="D27" s="874">
        <v>9.1</v>
      </c>
      <c r="E27" s="874">
        <v>45.7</v>
      </c>
      <c r="F27" s="874">
        <v>61.8</v>
      </c>
      <c r="G27" s="874">
        <f t="shared" si="0"/>
        <v>1.3522975929978116</v>
      </c>
      <c r="H27" s="874">
        <v>1</v>
      </c>
      <c r="I27" s="874">
        <v>7.5</v>
      </c>
      <c r="J27" s="874">
        <v>9.4</v>
      </c>
      <c r="K27" s="874">
        <v>30.6</v>
      </c>
      <c r="L27" s="874">
        <v>171.9</v>
      </c>
      <c r="M27" s="874">
        <v>5.6</v>
      </c>
    </row>
    <row r="28" spans="1:15" s="426" customFormat="1" ht="21.95" customHeight="1" x14ac:dyDescent="0.35">
      <c r="A28" s="427" t="s">
        <v>50</v>
      </c>
      <c r="B28" s="874">
        <v>26.6</v>
      </c>
      <c r="C28" s="875">
        <v>242.5</v>
      </c>
      <c r="D28" s="874">
        <v>9.1</v>
      </c>
      <c r="E28" s="874">
        <v>42.8</v>
      </c>
      <c r="F28" s="874">
        <v>55.8</v>
      </c>
      <c r="G28" s="874">
        <f t="shared" si="0"/>
        <v>1.3037383177570094</v>
      </c>
      <c r="H28" s="874">
        <v>0.7</v>
      </c>
      <c r="I28" s="874">
        <v>6.3</v>
      </c>
      <c r="J28" s="874">
        <v>9</v>
      </c>
      <c r="K28" s="874">
        <v>30.9</v>
      </c>
      <c r="L28" s="874">
        <v>176.5</v>
      </c>
      <c r="M28" s="874">
        <v>5.7</v>
      </c>
      <c r="O28" s="428"/>
    </row>
    <row r="29" spans="1:15" s="426" customFormat="1" ht="21.95" customHeight="1" x14ac:dyDescent="0.35">
      <c r="A29" s="427" t="s">
        <v>51</v>
      </c>
      <c r="B29" s="874">
        <v>25.6</v>
      </c>
      <c r="C29" s="875">
        <v>255.1</v>
      </c>
      <c r="D29" s="874">
        <v>10</v>
      </c>
      <c r="E29" s="874">
        <v>41.4</v>
      </c>
      <c r="F29" s="874">
        <v>48.4</v>
      </c>
      <c r="G29" s="874">
        <f t="shared" si="0"/>
        <v>1.1690821256038648</v>
      </c>
      <c r="H29" s="874">
        <v>0.6</v>
      </c>
      <c r="I29" s="874">
        <v>5.5</v>
      </c>
      <c r="J29" s="874">
        <v>9.1999999999999993</v>
      </c>
      <c r="K29" s="874">
        <v>31.1</v>
      </c>
      <c r="L29" s="874">
        <v>180.8</v>
      </c>
      <c r="M29" s="874">
        <v>5.8</v>
      </c>
    </row>
    <row r="30" spans="1:15" s="426" customFormat="1" ht="21.95" customHeight="1" x14ac:dyDescent="0.35">
      <c r="A30" s="427" t="s">
        <v>97</v>
      </c>
      <c r="B30" s="874">
        <v>26.5</v>
      </c>
      <c r="C30" s="875">
        <v>270.39999999999998</v>
      </c>
      <c r="D30" s="874">
        <v>10.199999999999999</v>
      </c>
      <c r="E30" s="874">
        <v>59.5</v>
      </c>
      <c r="F30" s="874">
        <v>90.8</v>
      </c>
      <c r="G30" s="874">
        <v>1.5</v>
      </c>
      <c r="H30" s="874">
        <v>0.6</v>
      </c>
      <c r="I30" s="874">
        <v>5.2</v>
      </c>
      <c r="J30" s="874">
        <v>8.6999999999999993</v>
      </c>
      <c r="K30" s="874">
        <v>31.9</v>
      </c>
      <c r="L30" s="874">
        <v>187.5</v>
      </c>
      <c r="M30" s="874">
        <v>5.9</v>
      </c>
    </row>
    <row r="31" spans="1:15" s="426" customFormat="1" ht="21.95" customHeight="1" x14ac:dyDescent="0.35">
      <c r="A31" s="427" t="s">
        <v>53</v>
      </c>
      <c r="B31" s="876">
        <v>26.1</v>
      </c>
      <c r="C31" s="875">
        <v>270.39999999999998</v>
      </c>
      <c r="D31" s="876">
        <v>10.4</v>
      </c>
      <c r="E31" s="876">
        <v>40.5</v>
      </c>
      <c r="F31" s="876">
        <v>67</v>
      </c>
      <c r="G31" s="874">
        <f>(F31/E31)</f>
        <v>1.654320987654321</v>
      </c>
      <c r="H31" s="876">
        <v>0.6</v>
      </c>
      <c r="I31" s="876">
        <v>5.0999999999999996</v>
      </c>
      <c r="J31" s="876">
        <v>8.5</v>
      </c>
      <c r="K31" s="876">
        <v>32.6</v>
      </c>
      <c r="L31" s="876">
        <v>197.2</v>
      </c>
      <c r="M31" s="876">
        <v>6</v>
      </c>
    </row>
    <row r="32" spans="1:15" s="426" customFormat="1" ht="21.95" customHeight="1" x14ac:dyDescent="0.35">
      <c r="A32" s="427" t="s">
        <v>98</v>
      </c>
      <c r="B32" s="876">
        <v>27.8</v>
      </c>
      <c r="C32" s="875">
        <v>299.7</v>
      </c>
      <c r="D32" s="876">
        <v>10.8</v>
      </c>
      <c r="E32" s="876">
        <v>66.900000000000006</v>
      </c>
      <c r="F32" s="876">
        <v>113.1</v>
      </c>
      <c r="G32" s="874">
        <f>(F32/E32)</f>
        <v>1.6905829596412554</v>
      </c>
      <c r="H32" s="876">
        <v>0.6</v>
      </c>
      <c r="I32" s="876">
        <v>5.0999999999999996</v>
      </c>
      <c r="J32" s="876">
        <v>8.9</v>
      </c>
      <c r="K32" s="876">
        <v>32.799999999999997</v>
      </c>
      <c r="L32" s="876">
        <v>101.5</v>
      </c>
      <c r="M32" s="876">
        <v>3.1</v>
      </c>
    </row>
    <row r="33" spans="1:15" s="426" customFormat="1" ht="21.95" customHeight="1" x14ac:dyDescent="0.35">
      <c r="A33" s="427" t="s">
        <v>55</v>
      </c>
      <c r="B33" s="875">
        <v>28.1</v>
      </c>
      <c r="C33" s="875">
        <v>303.60000000000002</v>
      </c>
      <c r="D33" s="875">
        <v>10.8</v>
      </c>
      <c r="E33" s="875">
        <v>28.4</v>
      </c>
      <c r="F33" s="875">
        <v>46.9</v>
      </c>
      <c r="G33" s="874">
        <f>(F33/E33)</f>
        <v>1.6514084507042255</v>
      </c>
      <c r="H33" s="875">
        <v>0.6</v>
      </c>
      <c r="I33" s="875">
        <v>5.2</v>
      </c>
      <c r="J33" s="875">
        <v>8.8000000000000007</v>
      </c>
      <c r="K33" s="875">
        <v>14.7</v>
      </c>
      <c r="L33" s="875">
        <v>83.3</v>
      </c>
      <c r="M33" s="875">
        <v>5.7</v>
      </c>
      <c r="O33" s="428"/>
    </row>
    <row r="34" spans="1:15" s="426" customFormat="1" ht="21.95" customHeight="1" x14ac:dyDescent="0.35">
      <c r="A34" s="427" t="s">
        <v>56</v>
      </c>
      <c r="B34" s="875">
        <v>29.2</v>
      </c>
      <c r="C34" s="875">
        <v>322.39999999999998</v>
      </c>
      <c r="D34" s="875">
        <v>11</v>
      </c>
      <c r="E34" s="875">
        <v>67.900000000000006</v>
      </c>
      <c r="F34" s="875">
        <v>114.8</v>
      </c>
      <c r="G34" s="874">
        <f>(F34/E34)</f>
        <v>1.6907216494845358</v>
      </c>
      <c r="H34" s="875">
        <v>0.6</v>
      </c>
      <c r="I34" s="875">
        <v>5</v>
      </c>
      <c r="J34" s="875">
        <v>8.8000000000000007</v>
      </c>
      <c r="K34" s="875">
        <v>14.5</v>
      </c>
      <c r="L34" s="875">
        <v>82.5</v>
      </c>
      <c r="M34" s="875">
        <v>5.7</v>
      </c>
    </row>
    <row r="35" spans="1:15" s="426" customFormat="1" ht="21.95" customHeight="1" x14ac:dyDescent="0.35">
      <c r="A35" s="425" t="s">
        <v>57</v>
      </c>
      <c r="B35" s="873">
        <v>30.3</v>
      </c>
      <c r="C35" s="873">
        <v>354.7</v>
      </c>
      <c r="D35" s="873">
        <v>11.7</v>
      </c>
      <c r="E35" s="873">
        <v>69.099999999999994</v>
      </c>
      <c r="F35" s="873">
        <v>67.5</v>
      </c>
      <c r="G35" s="873">
        <f>(F35/E35)</f>
        <v>0.97684515195369037</v>
      </c>
      <c r="H35" s="873">
        <v>0.6</v>
      </c>
      <c r="I35" s="873">
        <v>5.4</v>
      </c>
      <c r="J35" s="873">
        <v>9</v>
      </c>
      <c r="K35" s="873">
        <v>18.3</v>
      </c>
      <c r="L35" s="873">
        <v>106.1</v>
      </c>
      <c r="M35" s="873">
        <v>5.8</v>
      </c>
    </row>
    <row r="36" spans="1:15" s="430" customFormat="1" ht="21.95" customHeight="1" x14ac:dyDescent="0.35">
      <c r="A36" s="429" t="s">
        <v>58</v>
      </c>
      <c r="B36" s="877">
        <v>32.799999999999997</v>
      </c>
      <c r="C36" s="877">
        <v>425</v>
      </c>
      <c r="D36" s="877">
        <v>12.9</v>
      </c>
      <c r="E36" s="845">
        <v>67.8</v>
      </c>
      <c r="F36" s="845">
        <v>107</v>
      </c>
      <c r="G36" s="878">
        <v>1.5</v>
      </c>
      <c r="H36" s="877">
        <v>0.6</v>
      </c>
      <c r="I36" s="877">
        <v>6</v>
      </c>
      <c r="J36" s="877">
        <v>10</v>
      </c>
      <c r="K36" s="877">
        <v>35.1</v>
      </c>
      <c r="L36" s="877">
        <v>211.4</v>
      </c>
      <c r="M36" s="877">
        <v>6</v>
      </c>
    </row>
    <row r="37" spans="1:15" s="430" customFormat="1" ht="21.95" customHeight="1" x14ac:dyDescent="0.35">
      <c r="A37" s="431" t="s">
        <v>59</v>
      </c>
      <c r="B37" s="879">
        <v>33.1</v>
      </c>
      <c r="C37" s="879">
        <v>425.6</v>
      </c>
      <c r="D37" s="879">
        <v>12.8</v>
      </c>
      <c r="E37" s="845">
        <v>68.2</v>
      </c>
      <c r="F37" s="845">
        <v>110.5</v>
      </c>
      <c r="G37" s="879">
        <v>1.6</v>
      </c>
      <c r="H37" s="879">
        <v>0.6</v>
      </c>
      <c r="I37" s="879">
        <v>6.3</v>
      </c>
      <c r="J37" s="879">
        <v>10.5</v>
      </c>
      <c r="K37" s="879">
        <v>34.299999999999997</v>
      </c>
      <c r="L37" s="879">
        <v>211.4</v>
      </c>
      <c r="M37" s="879">
        <v>6.2</v>
      </c>
    </row>
    <row r="38" spans="1:15" s="430" customFormat="1" ht="21.95" customHeight="1" x14ac:dyDescent="0.35">
      <c r="A38" s="429" t="s">
        <v>60</v>
      </c>
      <c r="B38" s="877">
        <v>33.481999999999999</v>
      </c>
      <c r="C38" s="877">
        <v>430.27699999999999</v>
      </c>
      <c r="D38" s="877">
        <v>12.850994564243473</v>
      </c>
      <c r="E38" s="845">
        <v>72.805999999999997</v>
      </c>
      <c r="F38" s="845">
        <v>112.898</v>
      </c>
      <c r="G38" s="878">
        <f t="shared" ref="G38:G57" si="1">(F38/E38)</f>
        <v>1.5506689009147598</v>
      </c>
      <c r="H38" s="877">
        <v>0.74099999999999999</v>
      </c>
      <c r="I38" s="877">
        <v>7.4320000000000004</v>
      </c>
      <c r="J38" s="877">
        <v>10.029689608636978</v>
      </c>
      <c r="K38" s="877">
        <v>34.700000000000003</v>
      </c>
      <c r="L38" s="877">
        <v>213</v>
      </c>
      <c r="M38" s="877">
        <f t="shared" ref="M38:M60" si="2">L38/K38</f>
        <v>6.1383285302593658</v>
      </c>
    </row>
    <row r="39" spans="1:15" s="430" customFormat="1" ht="21.95" customHeight="1" x14ac:dyDescent="0.35">
      <c r="A39" s="429" t="s">
        <v>61</v>
      </c>
      <c r="B39" s="877">
        <v>33.5</v>
      </c>
      <c r="C39" s="877">
        <v>457</v>
      </c>
      <c r="D39" s="877">
        <v>13.64179104477612</v>
      </c>
      <c r="E39" s="845">
        <v>74.606999999999999</v>
      </c>
      <c r="F39" s="845">
        <v>114.489</v>
      </c>
      <c r="G39" s="878">
        <f t="shared" si="1"/>
        <v>1.534561100164864</v>
      </c>
      <c r="H39" s="877">
        <v>0.7</v>
      </c>
      <c r="I39" s="877">
        <v>8</v>
      </c>
      <c r="J39" s="877">
        <v>11.428571428571429</v>
      </c>
      <c r="K39" s="877">
        <v>35</v>
      </c>
      <c r="L39" s="877">
        <v>216.5</v>
      </c>
      <c r="M39" s="877">
        <f t="shared" si="2"/>
        <v>6.1857142857142859</v>
      </c>
    </row>
    <row r="40" spans="1:15" s="430" customFormat="1" ht="21.95" customHeight="1" x14ac:dyDescent="0.35">
      <c r="A40" s="429" t="s">
        <v>62</v>
      </c>
      <c r="B40" s="877">
        <v>34.5</v>
      </c>
      <c r="C40" s="877">
        <v>703.8</v>
      </c>
      <c r="D40" s="877">
        <v>20.399999999999999</v>
      </c>
      <c r="E40" s="845">
        <v>73.671000000000006</v>
      </c>
      <c r="F40" s="845">
        <v>93.447999999999993</v>
      </c>
      <c r="G40" s="878">
        <f t="shared" si="1"/>
        <v>1.2684502721559363</v>
      </c>
      <c r="H40" s="877">
        <v>0.8</v>
      </c>
      <c r="I40" s="877">
        <v>9</v>
      </c>
      <c r="J40" s="877">
        <v>11.25</v>
      </c>
      <c r="K40" s="877">
        <v>34.700000000000003</v>
      </c>
      <c r="L40" s="877">
        <v>209.2</v>
      </c>
      <c r="M40" s="877">
        <f t="shared" si="2"/>
        <v>6.0288184438040338</v>
      </c>
    </row>
    <row r="41" spans="1:15" s="430" customFormat="1" ht="21.95" customHeight="1" x14ac:dyDescent="0.35">
      <c r="A41" s="429" t="s">
        <v>63</v>
      </c>
      <c r="B41" s="877">
        <v>49.4</v>
      </c>
      <c r="C41" s="877">
        <v>739.3</v>
      </c>
      <c r="D41" s="877">
        <v>14.965587044534413</v>
      </c>
      <c r="E41" s="845">
        <v>72.049000000000007</v>
      </c>
      <c r="F41" s="845">
        <v>152.97300000000001</v>
      </c>
      <c r="G41" s="878">
        <f t="shared" si="1"/>
        <v>2.1231800580160725</v>
      </c>
      <c r="H41" s="877">
        <v>0.9</v>
      </c>
      <c r="I41" s="877">
        <v>7.5</v>
      </c>
      <c r="J41" s="877">
        <v>8.3333333333333339</v>
      </c>
      <c r="K41" s="877">
        <v>35.700000000000003</v>
      </c>
      <c r="L41" s="877">
        <v>220.6</v>
      </c>
      <c r="M41" s="877">
        <f t="shared" si="2"/>
        <v>6.1792717086834728</v>
      </c>
    </row>
    <row r="42" spans="1:15" s="430" customFormat="1" ht="21.95" customHeight="1" x14ac:dyDescent="0.35">
      <c r="A42" s="429" t="s">
        <v>64</v>
      </c>
      <c r="B42" s="877">
        <v>49.7</v>
      </c>
      <c r="C42" s="877">
        <v>596.6</v>
      </c>
      <c r="D42" s="877">
        <v>12.004024144869215</v>
      </c>
      <c r="E42" s="845">
        <v>38.587000000000003</v>
      </c>
      <c r="F42" s="845">
        <v>76.611999999999995</v>
      </c>
      <c r="G42" s="878">
        <f t="shared" si="1"/>
        <v>1.9854355093684399</v>
      </c>
      <c r="H42" s="877">
        <v>0.4</v>
      </c>
      <c r="I42" s="877">
        <v>2.9</v>
      </c>
      <c r="J42" s="877">
        <v>7.2499999999999991</v>
      </c>
      <c r="K42" s="877">
        <v>35</v>
      </c>
      <c r="L42" s="877">
        <v>202.6</v>
      </c>
      <c r="M42" s="877">
        <f t="shared" si="2"/>
        <v>5.7885714285714283</v>
      </c>
    </row>
    <row r="43" spans="1:15" s="430" customFormat="1" ht="21.95" customHeight="1" x14ac:dyDescent="0.35">
      <c r="A43" s="429" t="s">
        <v>65</v>
      </c>
      <c r="B43" s="877">
        <v>53.6</v>
      </c>
      <c r="C43" s="877">
        <v>637.70000000000005</v>
      </c>
      <c r="D43" s="877">
        <v>11.897388059701493</v>
      </c>
      <c r="E43" s="845">
        <v>47.404000000000003</v>
      </c>
      <c r="F43" s="845">
        <v>84.466999999999999</v>
      </c>
      <c r="G43" s="878">
        <f t="shared" si="1"/>
        <v>1.781853851995612</v>
      </c>
      <c r="H43" s="877">
        <v>0.3</v>
      </c>
      <c r="I43" s="877">
        <v>2.5</v>
      </c>
      <c r="J43" s="877">
        <v>8.3333333333333339</v>
      </c>
      <c r="K43" s="877">
        <v>34</v>
      </c>
      <c r="L43" s="877">
        <v>200.3</v>
      </c>
      <c r="M43" s="877">
        <f t="shared" si="2"/>
        <v>5.8911764705882357</v>
      </c>
    </row>
    <row r="44" spans="1:15" s="430" customFormat="1" ht="21.95" customHeight="1" x14ac:dyDescent="0.35">
      <c r="A44" s="429" t="s">
        <v>66</v>
      </c>
      <c r="B44" s="877">
        <v>50.3</v>
      </c>
      <c r="C44" s="877">
        <v>610.70000000000005</v>
      </c>
      <c r="D44" s="877">
        <v>12.141153081510936</v>
      </c>
      <c r="E44" s="845">
        <v>46.917000000000002</v>
      </c>
      <c r="F44" s="845">
        <v>82.156000000000006</v>
      </c>
      <c r="G44" s="878">
        <f t="shared" si="1"/>
        <v>1.7510923545836266</v>
      </c>
      <c r="H44" s="877">
        <v>0.4</v>
      </c>
      <c r="I44" s="877">
        <v>2.9</v>
      </c>
      <c r="J44" s="877">
        <v>7.2499999999999991</v>
      </c>
      <c r="K44" s="877">
        <v>36.5</v>
      </c>
      <c r="L44" s="877">
        <v>213.9</v>
      </c>
      <c r="M44" s="877">
        <f t="shared" si="2"/>
        <v>5.86027397260274</v>
      </c>
    </row>
    <row r="45" spans="1:15" s="430" customFormat="1" ht="21.95" customHeight="1" x14ac:dyDescent="0.35">
      <c r="A45" s="429" t="s">
        <v>67</v>
      </c>
      <c r="B45" s="877">
        <v>57.6</v>
      </c>
      <c r="C45" s="877">
        <v>710.7</v>
      </c>
      <c r="D45" s="877">
        <v>12.338541666666668</v>
      </c>
      <c r="E45" s="845">
        <v>40.448</v>
      </c>
      <c r="F45" s="845">
        <v>77.715999999999994</v>
      </c>
      <c r="G45" s="878">
        <f t="shared" si="1"/>
        <v>1.9213805379746833</v>
      </c>
      <c r="H45" s="877">
        <v>0.3</v>
      </c>
      <c r="I45" s="877">
        <v>2.5</v>
      </c>
      <c r="J45" s="877">
        <v>8.3333333333333339</v>
      </c>
      <c r="K45" s="877">
        <v>34.200000000000003</v>
      </c>
      <c r="L45" s="877">
        <v>198.3</v>
      </c>
      <c r="M45" s="877">
        <f t="shared" si="2"/>
        <v>5.7982456140350873</v>
      </c>
    </row>
    <row r="46" spans="1:15" s="430" customFormat="1" ht="21.95" customHeight="1" x14ac:dyDescent="0.35">
      <c r="A46" s="429" t="s">
        <v>68</v>
      </c>
      <c r="B46" s="877">
        <v>66.900000000000006</v>
      </c>
      <c r="C46" s="877">
        <v>833.5</v>
      </c>
      <c r="D46" s="877">
        <v>12.458893871449924</v>
      </c>
      <c r="E46" s="845">
        <v>55.354999999999997</v>
      </c>
      <c r="F46" s="845">
        <v>108.77200000000001</v>
      </c>
      <c r="G46" s="878">
        <f t="shared" si="1"/>
        <v>1.9649896125011292</v>
      </c>
      <c r="H46" s="877">
        <v>0.3</v>
      </c>
      <c r="I46" s="877">
        <v>2.6</v>
      </c>
      <c r="J46" s="877">
        <v>8.6666666666666679</v>
      </c>
      <c r="K46" s="877">
        <v>36.799999999999997</v>
      </c>
      <c r="L46" s="877">
        <v>208.8</v>
      </c>
      <c r="M46" s="877">
        <f t="shared" si="2"/>
        <v>5.6739130434782616</v>
      </c>
    </row>
    <row r="47" spans="1:15" s="430" customFormat="1" ht="21.95" customHeight="1" x14ac:dyDescent="0.35">
      <c r="A47" s="429" t="s">
        <v>69</v>
      </c>
      <c r="B47" s="877">
        <v>45.6</v>
      </c>
      <c r="C47" s="877">
        <v>593.1</v>
      </c>
      <c r="D47" s="877">
        <v>13.006578947368421</v>
      </c>
      <c r="E47" s="845">
        <v>38.783000000000001</v>
      </c>
      <c r="F47" s="845">
        <v>56.581000000000003</v>
      </c>
      <c r="G47" s="878">
        <f t="shared" si="1"/>
        <v>1.45891241007658</v>
      </c>
      <c r="H47" s="877">
        <v>0.3</v>
      </c>
      <c r="I47" s="877">
        <v>2.7</v>
      </c>
      <c r="J47" s="877">
        <v>9.0000000000000018</v>
      </c>
      <c r="K47" s="877">
        <v>34.200000000000003</v>
      </c>
      <c r="L47" s="877">
        <v>212.4</v>
      </c>
      <c r="M47" s="877">
        <f t="shared" si="2"/>
        <v>6.2105263157894735</v>
      </c>
    </row>
    <row r="48" spans="1:15" s="430" customFormat="1" ht="21.95" customHeight="1" x14ac:dyDescent="0.35">
      <c r="A48" s="429" t="s">
        <v>70</v>
      </c>
      <c r="B48" s="877">
        <v>59.1</v>
      </c>
      <c r="C48" s="877">
        <v>785</v>
      </c>
      <c r="D48" s="877">
        <v>13.282571912013536</v>
      </c>
      <c r="E48" s="845">
        <v>54.154000000000003</v>
      </c>
      <c r="F48" s="845">
        <v>104.91</v>
      </c>
      <c r="G48" s="878">
        <f t="shared" si="1"/>
        <v>1.937253019167559</v>
      </c>
      <c r="H48" s="877">
        <v>0.3</v>
      </c>
      <c r="I48" s="877">
        <v>2.6</v>
      </c>
      <c r="J48" s="877">
        <v>8.6666666666666679</v>
      </c>
      <c r="K48" s="877">
        <v>35.4</v>
      </c>
      <c r="L48" s="877">
        <v>235.7</v>
      </c>
      <c r="M48" s="877">
        <f t="shared" si="2"/>
        <v>6.6581920903954801</v>
      </c>
    </row>
    <row r="49" spans="1:15" s="430" customFormat="1" ht="21.95" customHeight="1" x14ac:dyDescent="0.35">
      <c r="A49" s="429" t="s">
        <v>71</v>
      </c>
      <c r="B49" s="877">
        <v>49.7</v>
      </c>
      <c r="C49" s="877">
        <v>660.2</v>
      </c>
      <c r="D49" s="877">
        <v>13.283702213279678</v>
      </c>
      <c r="E49" s="845">
        <v>63.707000000000001</v>
      </c>
      <c r="F49" s="845">
        <v>172.17099999999999</v>
      </c>
      <c r="G49" s="878">
        <f t="shared" si="1"/>
        <v>2.7025444613621734</v>
      </c>
      <c r="H49" s="877">
        <v>0.4</v>
      </c>
      <c r="I49" s="877">
        <v>3</v>
      </c>
      <c r="J49" s="877">
        <v>7.5</v>
      </c>
      <c r="K49" s="877">
        <v>36.6</v>
      </c>
      <c r="L49" s="877">
        <v>246.7</v>
      </c>
      <c r="M49" s="877">
        <f t="shared" si="2"/>
        <v>6.7404371584699447</v>
      </c>
    </row>
    <row r="50" spans="1:15" s="430" customFormat="1" ht="21.95" customHeight="1" x14ac:dyDescent="0.35">
      <c r="A50" s="429" t="s">
        <v>72</v>
      </c>
      <c r="B50" s="877">
        <v>42.3</v>
      </c>
      <c r="C50" s="877">
        <v>565.70000000000005</v>
      </c>
      <c r="D50" s="877">
        <v>13.373522458628843</v>
      </c>
      <c r="E50" s="845">
        <v>64.38</v>
      </c>
      <c r="F50" s="845">
        <v>172.809</v>
      </c>
      <c r="G50" s="878">
        <f t="shared" si="1"/>
        <v>2.6842031686859276</v>
      </c>
      <c r="H50" s="877">
        <v>0.4</v>
      </c>
      <c r="I50" s="877">
        <v>3.3</v>
      </c>
      <c r="J50" s="877">
        <v>8.2499999999999982</v>
      </c>
      <c r="K50" s="877">
        <v>36.4</v>
      </c>
      <c r="L50" s="877">
        <v>246.2</v>
      </c>
      <c r="M50" s="877">
        <f t="shared" si="2"/>
        <v>6.7637362637362637</v>
      </c>
    </row>
    <row r="51" spans="1:15" s="430" customFormat="1" ht="21.95" customHeight="1" x14ac:dyDescent="0.35">
      <c r="A51" s="429" t="s">
        <v>73</v>
      </c>
      <c r="B51" s="877">
        <v>63.22</v>
      </c>
      <c r="C51" s="877">
        <v>861.53399999999999</v>
      </c>
      <c r="D51" s="877">
        <v>13.627554571338184</v>
      </c>
      <c r="E51" s="845">
        <v>52.731999999999999</v>
      </c>
      <c r="F51" s="845">
        <v>158.19499999999999</v>
      </c>
      <c r="G51" s="878">
        <f t="shared" si="1"/>
        <v>2.9999810361829629</v>
      </c>
      <c r="H51" s="877">
        <v>0.42599999999999999</v>
      </c>
      <c r="I51" s="877">
        <v>3.8620000000000001</v>
      </c>
      <c r="J51" s="877">
        <v>9.065727699530516</v>
      </c>
      <c r="K51" s="877">
        <v>38.299999999999997</v>
      </c>
      <c r="L51" s="877">
        <v>261.89999999999998</v>
      </c>
      <c r="M51" s="877">
        <f t="shared" si="2"/>
        <v>6.8381201044386426</v>
      </c>
    </row>
    <row r="52" spans="1:15" s="430" customFormat="1" ht="21.95" customHeight="1" x14ac:dyDescent="0.35">
      <c r="A52" s="429" t="s">
        <v>74</v>
      </c>
      <c r="B52" s="877">
        <v>46.505000000000003</v>
      </c>
      <c r="C52" s="877">
        <v>745.39499999999998</v>
      </c>
      <c r="D52" s="877">
        <v>16.028276529405439</v>
      </c>
      <c r="E52" s="845">
        <v>16.440999999999999</v>
      </c>
      <c r="F52" s="845">
        <v>30.948</v>
      </c>
      <c r="G52" s="878">
        <f t="shared" si="1"/>
        <v>1.8823672526002069</v>
      </c>
      <c r="H52" s="877">
        <v>0.47699999999999998</v>
      </c>
      <c r="I52" s="877">
        <v>4.3689999999999998</v>
      </c>
      <c r="J52" s="877">
        <v>9.1593291404612156</v>
      </c>
      <c r="K52" s="877">
        <v>38.299999999999997</v>
      </c>
      <c r="L52" s="877">
        <v>261.89999999999998</v>
      </c>
      <c r="M52" s="877">
        <f t="shared" si="2"/>
        <v>6.8381201044386426</v>
      </c>
    </row>
    <row r="53" spans="1:15" s="430" customFormat="1" ht="21.95" customHeight="1" x14ac:dyDescent="0.35">
      <c r="A53" s="429" t="s">
        <v>75</v>
      </c>
      <c r="B53" s="877">
        <v>44.500999999999998</v>
      </c>
      <c r="C53" s="877">
        <v>589.45699999999999</v>
      </c>
      <c r="D53" s="877">
        <v>13.245927057818927</v>
      </c>
      <c r="E53" s="845">
        <v>52.256</v>
      </c>
      <c r="F53" s="845">
        <v>129.89400000000001</v>
      </c>
      <c r="G53" s="878">
        <f t="shared" si="1"/>
        <v>2.4857241273729334</v>
      </c>
      <c r="H53" s="877">
        <v>0.47399999999999998</v>
      </c>
      <c r="I53" s="877">
        <v>4.34</v>
      </c>
      <c r="J53" s="877">
        <v>9.1561181434599153</v>
      </c>
      <c r="K53" s="877">
        <v>46.9</v>
      </c>
      <c r="L53" s="877">
        <v>322.39999999999998</v>
      </c>
      <c r="M53" s="877">
        <f t="shared" si="2"/>
        <v>6.8742004264392325</v>
      </c>
      <c r="O53" s="432"/>
    </row>
    <row r="54" spans="1:15" s="430" customFormat="1" ht="21.95" customHeight="1" x14ac:dyDescent="0.35">
      <c r="A54" s="429" t="s">
        <v>76</v>
      </c>
      <c r="B54" s="877">
        <v>52.908000000000001</v>
      </c>
      <c r="C54" s="877">
        <v>697.27599999999995</v>
      </c>
      <c r="D54" s="877">
        <v>13.179027746276555</v>
      </c>
      <c r="E54" s="845">
        <v>52.100999999999999</v>
      </c>
      <c r="F54" s="845">
        <v>129.55099999999999</v>
      </c>
      <c r="G54" s="878">
        <f t="shared" si="1"/>
        <v>2.4865357670678105</v>
      </c>
      <c r="H54" s="877">
        <v>0.48499999999999999</v>
      </c>
      <c r="I54" s="877">
        <v>4.4020000000000001</v>
      </c>
      <c r="J54" s="877">
        <v>9.0762886597938142</v>
      </c>
      <c r="K54" s="877">
        <v>51.3</v>
      </c>
      <c r="L54" s="877">
        <v>346.2</v>
      </c>
      <c r="M54" s="877">
        <f t="shared" si="2"/>
        <v>6.7485380116959064</v>
      </c>
    </row>
    <row r="55" spans="1:15" s="430" customFormat="1" ht="21.95" customHeight="1" x14ac:dyDescent="0.35">
      <c r="A55" s="429" t="s">
        <v>77</v>
      </c>
      <c r="B55" s="877">
        <v>49.933999999999997</v>
      </c>
      <c r="C55" s="877">
        <v>666.76400000000001</v>
      </c>
      <c r="D55" s="877">
        <v>13.35290583570313</v>
      </c>
      <c r="E55" s="845">
        <v>52.110999999999997</v>
      </c>
      <c r="F55" s="845">
        <v>123.71</v>
      </c>
      <c r="G55" s="878">
        <f t="shared" si="1"/>
        <v>2.3739709466331487</v>
      </c>
      <c r="H55" s="877">
        <v>0.52200000000000002</v>
      </c>
      <c r="I55" s="877">
        <v>4.7329999999999997</v>
      </c>
      <c r="J55" s="877">
        <v>9.0670498084291182</v>
      </c>
      <c r="K55" s="877">
        <f>40.456+12.193</f>
        <v>52.649000000000001</v>
      </c>
      <c r="L55" s="877">
        <f>300.254+51.901</f>
        <v>352.15500000000003</v>
      </c>
      <c r="M55" s="877">
        <f t="shared" si="2"/>
        <v>6.6887310300290608</v>
      </c>
    </row>
    <row r="56" spans="1:15" s="430" customFormat="1" ht="21.95" customHeight="1" x14ac:dyDescent="0.35">
      <c r="A56" s="429" t="s">
        <v>78</v>
      </c>
      <c r="B56" s="877">
        <v>51.716000000000001</v>
      </c>
      <c r="C56" s="877">
        <v>692.27200000000005</v>
      </c>
      <c r="D56" s="877">
        <v>13.386031402273959</v>
      </c>
      <c r="E56" s="845">
        <v>54.618000000000002</v>
      </c>
      <c r="F56" s="845">
        <v>127.544</v>
      </c>
      <c r="G56" s="878">
        <f t="shared" si="1"/>
        <v>2.3352008495367826</v>
      </c>
      <c r="H56" s="877">
        <v>0.56100000000000005</v>
      </c>
      <c r="I56" s="877">
        <v>4.8550000000000004</v>
      </c>
      <c r="J56" s="877">
        <v>8.6541889483065955</v>
      </c>
      <c r="K56" s="877">
        <f>41.665+12.565</f>
        <v>54.23</v>
      </c>
      <c r="L56" s="877">
        <f>307.432+53.598</f>
        <v>361.03000000000003</v>
      </c>
      <c r="M56" s="877">
        <f t="shared" si="2"/>
        <v>6.6573852111377478</v>
      </c>
    </row>
    <row r="57" spans="1:15" s="430" customFormat="1" ht="21.95" customHeight="1" x14ac:dyDescent="0.35">
      <c r="A57" s="429" t="s">
        <v>79</v>
      </c>
      <c r="B57" s="877">
        <v>55.991999999999997</v>
      </c>
      <c r="C57" s="877">
        <v>747.45399999999995</v>
      </c>
      <c r="D57" s="877">
        <v>13.349299899985713</v>
      </c>
      <c r="E57" s="845">
        <v>52.972000000000001</v>
      </c>
      <c r="F57" s="845">
        <v>126.09</v>
      </c>
      <c r="G57" s="878">
        <f t="shared" si="1"/>
        <v>2.3803141282186817</v>
      </c>
      <c r="H57" s="877">
        <v>0.61399999999999999</v>
      </c>
      <c r="I57" s="877">
        <v>5.5590000000000002</v>
      </c>
      <c r="J57" s="877">
        <v>9.0537459283387633</v>
      </c>
      <c r="K57" s="877">
        <f>40.272+12.868</f>
        <v>53.14</v>
      </c>
      <c r="L57" s="877">
        <f>297.026+55.451</f>
        <v>352.47700000000003</v>
      </c>
      <c r="M57" s="877">
        <f t="shared" si="2"/>
        <v>6.6329883327060601</v>
      </c>
    </row>
    <row r="58" spans="1:15" s="430" customFormat="1" ht="21.95" customHeight="1" x14ac:dyDescent="0.35">
      <c r="A58" s="431" t="s">
        <v>80</v>
      </c>
      <c r="B58" s="879">
        <v>56.209000000000003</v>
      </c>
      <c r="C58" s="879">
        <v>752.00800000000004</v>
      </c>
      <c r="D58" s="879">
        <f>C58/B58</f>
        <v>13.378782757209699</v>
      </c>
      <c r="E58" s="846">
        <f>17.171+36.835</f>
        <v>54.006</v>
      </c>
      <c r="F58" s="846">
        <f>26.444+103.86</f>
        <v>130.304</v>
      </c>
      <c r="G58" s="879">
        <f>F58/E58</f>
        <v>2.4127689515979704</v>
      </c>
      <c r="H58" s="879">
        <v>0.623</v>
      </c>
      <c r="I58" s="879">
        <v>5.6379999999999999</v>
      </c>
      <c r="J58" s="879">
        <f>I58/H58</f>
        <v>9.0497592295345104</v>
      </c>
      <c r="K58" s="879">
        <f>38.927+13.431</f>
        <v>52.357999999999997</v>
      </c>
      <c r="L58" s="879">
        <f>285.098+57.876</f>
        <v>342.97399999999999</v>
      </c>
      <c r="M58" s="879">
        <f t="shared" si="2"/>
        <v>6.5505557889911765</v>
      </c>
      <c r="O58" s="432"/>
    </row>
    <row r="59" spans="1:15" s="430" customFormat="1" ht="21.95" customHeight="1" x14ac:dyDescent="0.35">
      <c r="A59" s="431" t="s">
        <v>81</v>
      </c>
      <c r="B59" s="879">
        <v>55.136000000000003</v>
      </c>
      <c r="C59" s="879">
        <v>745.05700000000002</v>
      </c>
      <c r="D59" s="879">
        <f>C59/B59</f>
        <v>13.513076755658734</v>
      </c>
      <c r="E59" s="846">
        <f>14.708+21.359</f>
        <v>36.067</v>
      </c>
      <c r="F59" s="846">
        <f>23.089+60.205</f>
        <v>83.293999999999997</v>
      </c>
      <c r="G59" s="879">
        <f>F59/E59</f>
        <v>2.3094241273186014</v>
      </c>
      <c r="H59" s="879">
        <v>0.70199999999999996</v>
      </c>
      <c r="I59" s="879">
        <v>6.4180000000000001</v>
      </c>
      <c r="J59" s="879">
        <f>I59/H59</f>
        <v>9.1424501424501425</v>
      </c>
      <c r="K59" s="879">
        <f>34.987+12.004</f>
        <v>46.991</v>
      </c>
      <c r="L59" s="879">
        <f>257.22+53.312</f>
        <v>310.53200000000004</v>
      </c>
      <c r="M59" s="879">
        <f t="shared" si="2"/>
        <v>6.6083292545381038</v>
      </c>
    </row>
    <row r="60" spans="1:15" s="430" customFormat="1" ht="21.95" customHeight="1" x14ac:dyDescent="0.35">
      <c r="A60" s="431" t="s">
        <v>82</v>
      </c>
      <c r="B60" s="879">
        <v>57.901000000000003</v>
      </c>
      <c r="C60" s="879">
        <v>782.14200000000005</v>
      </c>
      <c r="D60" s="879">
        <f>C60/B60</f>
        <v>13.508264105973991</v>
      </c>
      <c r="E60" s="846">
        <f>17.641+31.491</f>
        <v>49.131999999999998</v>
      </c>
      <c r="F60" s="846">
        <f>27.798+95.032</f>
        <v>122.83</v>
      </c>
      <c r="G60" s="879">
        <f>F60/E60</f>
        <v>2.5</v>
      </c>
      <c r="H60" s="879">
        <v>0.68300000000000005</v>
      </c>
      <c r="I60" s="879">
        <v>6.2539999999999996</v>
      </c>
      <c r="J60" s="879">
        <f>I60/H60</f>
        <v>9.1566617862371871</v>
      </c>
      <c r="K60" s="879">
        <f>36.739+12.614</f>
        <v>49.352999999999994</v>
      </c>
      <c r="L60" s="879">
        <f>269.744+55.599</f>
        <v>325.34300000000002</v>
      </c>
      <c r="M60" s="879">
        <f t="shared" si="2"/>
        <v>6.5921625838348241</v>
      </c>
    </row>
    <row r="61" spans="1:15" s="435" customFormat="1" ht="15" customHeight="1" x14ac:dyDescent="0.3">
      <c r="A61" s="433"/>
      <c r="B61" s="434"/>
      <c r="C61" s="434"/>
      <c r="D61" s="434"/>
      <c r="E61" s="346"/>
      <c r="F61" s="346"/>
      <c r="G61" s="434"/>
      <c r="H61" s="434"/>
      <c r="I61" s="434"/>
      <c r="J61" s="434"/>
      <c r="K61" s="434"/>
      <c r="L61" s="434"/>
      <c r="M61" s="434"/>
    </row>
    <row r="62" spans="1:15" s="435" customFormat="1" ht="20.100000000000001" customHeight="1" x14ac:dyDescent="0.25">
      <c r="A62" s="436" t="s">
        <v>227</v>
      </c>
      <c r="B62" s="437"/>
      <c r="C62" s="438"/>
      <c r="D62" s="437"/>
      <c r="E62" s="437"/>
      <c r="F62" s="437"/>
      <c r="G62" s="437"/>
      <c r="H62" s="437"/>
      <c r="I62" s="437"/>
      <c r="J62" s="437"/>
      <c r="K62" s="437"/>
      <c r="L62" s="437"/>
      <c r="M62" s="317" t="s">
        <v>241</v>
      </c>
    </row>
    <row r="63" spans="1:15" s="435" customFormat="1" ht="20.100000000000001" customHeight="1" x14ac:dyDescent="0.25">
      <c r="A63" s="436"/>
      <c r="B63" s="437"/>
      <c r="C63" s="438"/>
      <c r="D63" s="437"/>
      <c r="E63" s="437"/>
      <c r="F63" s="437"/>
      <c r="G63" s="437"/>
      <c r="H63" s="437"/>
      <c r="I63" s="437"/>
      <c r="J63" s="437"/>
      <c r="K63" s="437"/>
      <c r="L63" s="437"/>
      <c r="M63" s="317"/>
    </row>
    <row r="64" spans="1:15" s="435" customFormat="1" ht="20.100000000000001" customHeight="1" x14ac:dyDescent="0.25">
      <c r="A64" s="436"/>
      <c r="B64" s="437"/>
      <c r="C64" s="438"/>
      <c r="D64" s="437"/>
      <c r="E64" s="437"/>
      <c r="F64" s="437"/>
      <c r="G64" s="437"/>
      <c r="H64" s="437"/>
      <c r="I64" s="437"/>
      <c r="J64" s="437"/>
      <c r="K64" s="437"/>
      <c r="L64" s="437"/>
      <c r="M64" s="317"/>
    </row>
    <row r="65" spans="1:13" s="435" customFormat="1" ht="20.100000000000001" customHeight="1" x14ac:dyDescent="0.25">
      <c r="A65" s="436"/>
      <c r="B65" s="437"/>
      <c r="C65" s="438"/>
      <c r="D65" s="437"/>
      <c r="E65" s="437"/>
      <c r="F65" s="437"/>
      <c r="G65" s="437"/>
      <c r="H65" s="437"/>
      <c r="I65" s="437"/>
      <c r="J65" s="437"/>
      <c r="K65" s="437"/>
      <c r="L65" s="437"/>
      <c r="M65" s="317"/>
    </row>
    <row r="66" spans="1:13" ht="20.100000000000001" customHeight="1" x14ac:dyDescent="0.3">
      <c r="A66" s="772">
        <v>48</v>
      </c>
      <c r="B66" s="772"/>
      <c r="C66" s="772"/>
      <c r="D66" s="772"/>
      <c r="E66" s="772"/>
      <c r="F66" s="772"/>
      <c r="G66" s="772"/>
      <c r="H66" s="772"/>
      <c r="I66" s="772"/>
      <c r="J66" s="772"/>
      <c r="K66" s="772"/>
      <c r="L66" s="772"/>
      <c r="M66" s="772"/>
    </row>
    <row r="67" spans="1:13" ht="20.100000000000001" customHeight="1" x14ac:dyDescent="0.25">
      <c r="A67" s="418"/>
      <c r="B67" s="419"/>
      <c r="C67" s="419"/>
      <c r="D67" s="419"/>
      <c r="E67" s="419"/>
      <c r="F67" s="419"/>
      <c r="G67" s="419"/>
      <c r="H67" s="419"/>
      <c r="I67" s="419"/>
      <c r="J67" s="419"/>
      <c r="K67" s="419"/>
      <c r="L67" s="419"/>
      <c r="M67" s="419"/>
    </row>
    <row r="68" spans="1:13" ht="20.100000000000001" customHeight="1" x14ac:dyDescent="0.2"/>
    <row r="69" spans="1:13" ht="20.100000000000001" customHeight="1" x14ac:dyDescent="0.2"/>
    <row r="70" spans="1:13" ht="20.100000000000001" customHeight="1" x14ac:dyDescent="0.2"/>
    <row r="71" spans="1:13" ht="20.100000000000001" customHeight="1" x14ac:dyDescent="0.2"/>
    <row r="72" spans="1:13" ht="20.100000000000001" customHeight="1" x14ac:dyDescent="0.2"/>
    <row r="73" spans="1:13" ht="20.100000000000001" customHeight="1" x14ac:dyDescent="0.2"/>
    <row r="74" spans="1:13" ht="20.100000000000001" customHeight="1" x14ac:dyDescent="0.2"/>
    <row r="8144" spans="1:1" x14ac:dyDescent="0.2">
      <c r="A8144" s="416" t="s">
        <v>86</v>
      </c>
    </row>
    <row r="8145" spans="1:1" x14ac:dyDescent="0.2">
      <c r="A8145" s="416" t="s">
        <v>87</v>
      </c>
    </row>
    <row r="8146" spans="1:1" x14ac:dyDescent="0.2">
      <c r="A8146" s="416" t="s">
        <v>88</v>
      </c>
    </row>
    <row r="8147" spans="1:1" x14ac:dyDescent="0.2">
      <c r="A8147" s="416" t="s">
        <v>89</v>
      </c>
    </row>
  </sheetData>
  <mergeCells count="8">
    <mergeCell ref="A66:M66"/>
    <mergeCell ref="A3:M3"/>
    <mergeCell ref="A4:M4"/>
    <mergeCell ref="A8:A9"/>
    <mergeCell ref="B8:D8"/>
    <mergeCell ref="E8:G8"/>
    <mergeCell ref="H8:J8"/>
    <mergeCell ref="K8:M8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AB8146"/>
  <sheetViews>
    <sheetView showGridLines="0" view="pageBreakPreview" zoomScale="70" zoomScaleSheetLayoutView="70" workbookViewId="0">
      <selection activeCell="J6" sqref="J6"/>
    </sheetView>
  </sheetViews>
  <sheetFormatPr defaultColWidth="11" defaultRowHeight="15.75" x14ac:dyDescent="0.25"/>
  <cols>
    <col min="1" max="1" width="23.5703125" style="442" customWidth="1"/>
    <col min="2" max="9" width="16.7109375" style="442" customWidth="1"/>
    <col min="10" max="10" width="23.5703125" style="442" customWidth="1"/>
    <col min="11" max="18" width="16.7109375" style="442" customWidth="1"/>
    <col min="19" max="19" width="8.7109375" style="442" customWidth="1"/>
    <col min="20" max="20" width="1.85546875" style="442" customWidth="1"/>
    <col min="21" max="21" width="12.140625" style="442" customWidth="1"/>
    <col min="22" max="16384" width="11" style="442"/>
  </cols>
  <sheetData>
    <row r="1" spans="1:18" ht="20.100000000000001" customHeight="1" x14ac:dyDescent="0.3">
      <c r="A1" s="439"/>
      <c r="B1" s="440"/>
      <c r="C1" s="440"/>
      <c r="D1" s="440"/>
      <c r="E1" s="440"/>
      <c r="F1" s="440"/>
      <c r="G1" s="440"/>
      <c r="H1" s="440"/>
      <c r="I1" s="440"/>
      <c r="J1" s="440"/>
      <c r="K1" s="440"/>
      <c r="L1" s="440"/>
      <c r="M1" s="440"/>
      <c r="N1" s="440"/>
      <c r="O1" s="440"/>
      <c r="P1" s="440"/>
      <c r="Q1" s="440"/>
      <c r="R1" s="441"/>
    </row>
    <row r="2" spans="1:18" ht="20.100000000000001" customHeight="1" x14ac:dyDescent="0.25"/>
    <row r="3" spans="1:18" ht="24.95" customHeight="1" x14ac:dyDescent="0.4">
      <c r="A3" s="781" t="s">
        <v>251</v>
      </c>
      <c r="B3" s="781"/>
      <c r="C3" s="781"/>
      <c r="D3" s="781"/>
      <c r="E3" s="781"/>
      <c r="F3" s="781"/>
      <c r="G3" s="781"/>
      <c r="H3" s="781"/>
      <c r="I3" s="781"/>
      <c r="J3" s="781" t="s">
        <v>251</v>
      </c>
      <c r="K3" s="781"/>
      <c r="L3" s="781"/>
      <c r="M3" s="781"/>
      <c r="N3" s="781"/>
      <c r="O3" s="781"/>
      <c r="P3" s="781"/>
      <c r="Q3" s="781"/>
      <c r="R3" s="781"/>
    </row>
    <row r="4" spans="1:18" ht="24.95" customHeight="1" x14ac:dyDescent="0.4">
      <c r="A4" s="781" t="s">
        <v>252</v>
      </c>
      <c r="B4" s="781"/>
      <c r="C4" s="781"/>
      <c r="D4" s="781"/>
      <c r="E4" s="781"/>
      <c r="F4" s="781"/>
      <c r="G4" s="781"/>
      <c r="H4" s="781"/>
      <c r="I4" s="781"/>
      <c r="J4" s="781" t="s">
        <v>252</v>
      </c>
      <c r="K4" s="781"/>
      <c r="L4" s="781"/>
      <c r="M4" s="781"/>
      <c r="N4" s="781"/>
      <c r="O4" s="781"/>
      <c r="P4" s="781"/>
      <c r="Q4" s="781"/>
      <c r="R4" s="781"/>
    </row>
    <row r="5" spans="1:18" ht="20.100000000000001" customHeight="1" x14ac:dyDescent="0.3">
      <c r="I5" s="444" t="s">
        <v>3</v>
      </c>
      <c r="P5" s="445"/>
      <c r="Q5" s="445"/>
      <c r="R5" s="444" t="s">
        <v>3</v>
      </c>
    </row>
    <row r="6" spans="1:18" ht="20.100000000000001" customHeight="1" x14ac:dyDescent="0.3">
      <c r="I6" s="444" t="s">
        <v>253</v>
      </c>
      <c r="P6" s="445"/>
      <c r="Q6" s="445"/>
      <c r="R6" s="444" t="s">
        <v>253</v>
      </c>
    </row>
    <row r="7" spans="1:18" s="450" customFormat="1" ht="24.95" customHeight="1" x14ac:dyDescent="0.25">
      <c r="A7" s="782" t="s">
        <v>130</v>
      </c>
      <c r="B7" s="446" t="s">
        <v>254</v>
      </c>
      <c r="C7" s="447"/>
      <c r="D7" s="448" t="s">
        <v>255</v>
      </c>
      <c r="E7" s="447"/>
      <c r="F7" s="448" t="s">
        <v>256</v>
      </c>
      <c r="G7" s="447"/>
      <c r="H7" s="448" t="s">
        <v>257</v>
      </c>
      <c r="I7" s="449"/>
      <c r="J7" s="782" t="s">
        <v>130</v>
      </c>
      <c r="K7" s="448" t="s">
        <v>258</v>
      </c>
      <c r="L7" s="447"/>
      <c r="M7" s="784" t="s">
        <v>259</v>
      </c>
      <c r="N7" s="785"/>
      <c r="O7" s="784" t="s">
        <v>260</v>
      </c>
      <c r="P7" s="785"/>
      <c r="Q7" s="784" t="s">
        <v>261</v>
      </c>
      <c r="R7" s="786"/>
    </row>
    <row r="8" spans="1:18" s="450" customFormat="1" ht="24.95" customHeight="1" x14ac:dyDescent="0.25">
      <c r="A8" s="783"/>
      <c r="B8" s="880" t="s">
        <v>131</v>
      </c>
      <c r="C8" s="679" t="s">
        <v>214</v>
      </c>
      <c r="D8" s="881" t="s">
        <v>131</v>
      </c>
      <c r="E8" s="679" t="s">
        <v>214</v>
      </c>
      <c r="F8" s="881" t="s">
        <v>131</v>
      </c>
      <c r="G8" s="679" t="s">
        <v>214</v>
      </c>
      <c r="H8" s="881" t="s">
        <v>131</v>
      </c>
      <c r="I8" s="680" t="s">
        <v>214</v>
      </c>
      <c r="J8" s="783"/>
      <c r="K8" s="881" t="s">
        <v>131</v>
      </c>
      <c r="L8" s="679" t="s">
        <v>214</v>
      </c>
      <c r="M8" s="881" t="s">
        <v>131</v>
      </c>
      <c r="N8" s="679" t="s">
        <v>214</v>
      </c>
      <c r="O8" s="881" t="s">
        <v>131</v>
      </c>
      <c r="P8" s="679" t="s">
        <v>214</v>
      </c>
      <c r="Q8" s="881" t="s">
        <v>131</v>
      </c>
      <c r="R8" s="680" t="s">
        <v>214</v>
      </c>
    </row>
    <row r="9" spans="1:18" ht="15" customHeight="1" x14ac:dyDescent="0.3">
      <c r="A9" s="451"/>
      <c r="B9" s="443"/>
      <c r="C9" s="443"/>
      <c r="D9" s="443"/>
      <c r="E9" s="443"/>
      <c r="F9" s="443"/>
      <c r="G9" s="443"/>
      <c r="H9" s="443"/>
      <c r="I9" s="443"/>
      <c r="J9" s="451"/>
      <c r="K9" s="443"/>
      <c r="L9" s="443"/>
      <c r="M9" s="443"/>
      <c r="N9" s="443"/>
      <c r="O9" s="443"/>
      <c r="P9" s="443"/>
      <c r="Q9" s="443"/>
      <c r="R9" s="443"/>
    </row>
    <row r="10" spans="1:18" ht="21.95" customHeight="1" x14ac:dyDescent="0.35">
      <c r="A10" s="889" t="s">
        <v>33</v>
      </c>
      <c r="B10" s="882">
        <v>8.4</v>
      </c>
      <c r="C10" s="882">
        <v>74.3</v>
      </c>
      <c r="D10" s="882">
        <v>5.7</v>
      </c>
      <c r="E10" s="882">
        <v>51.5</v>
      </c>
      <c r="F10" s="882">
        <v>30.7</v>
      </c>
      <c r="G10" s="883">
        <v>197.1</v>
      </c>
      <c r="H10" s="884" t="s">
        <v>137</v>
      </c>
      <c r="I10" s="884" t="s">
        <v>137</v>
      </c>
      <c r="J10" s="889" t="s">
        <v>33</v>
      </c>
      <c r="K10" s="453">
        <v>3.6</v>
      </c>
      <c r="L10" s="453">
        <v>25.7</v>
      </c>
      <c r="M10" s="454">
        <v>1.8</v>
      </c>
      <c r="N10" s="452">
        <v>22.7</v>
      </c>
      <c r="O10" s="452">
        <v>2.4</v>
      </c>
      <c r="P10" s="452">
        <v>9</v>
      </c>
      <c r="Q10" s="452">
        <v>52.6</v>
      </c>
      <c r="R10" s="452">
        <v>362.3</v>
      </c>
    </row>
    <row r="11" spans="1:18" ht="21.95" customHeight="1" x14ac:dyDescent="0.35">
      <c r="A11" s="889" t="s">
        <v>34</v>
      </c>
      <c r="B11" s="882">
        <v>8.1999999999999993</v>
      </c>
      <c r="C11" s="882">
        <v>73.900000000000006</v>
      </c>
      <c r="D11" s="882">
        <v>6.6</v>
      </c>
      <c r="E11" s="882">
        <v>59.6</v>
      </c>
      <c r="F11" s="882">
        <v>30.7</v>
      </c>
      <c r="G11" s="883">
        <v>204.3</v>
      </c>
      <c r="H11" s="884" t="s">
        <v>137</v>
      </c>
      <c r="I11" s="884" t="s">
        <v>137</v>
      </c>
      <c r="J11" s="889" t="s">
        <v>34</v>
      </c>
      <c r="K11" s="453">
        <v>3.6</v>
      </c>
      <c r="L11" s="453">
        <v>11.7</v>
      </c>
      <c r="M11" s="454">
        <v>1.7</v>
      </c>
      <c r="N11" s="452">
        <v>21.4</v>
      </c>
      <c r="O11" s="452">
        <v>1.8</v>
      </c>
      <c r="P11" s="452">
        <v>8.6</v>
      </c>
      <c r="Q11" s="452">
        <v>52.6</v>
      </c>
      <c r="R11" s="452">
        <v>362.3</v>
      </c>
    </row>
    <row r="12" spans="1:18" ht="21.95" customHeight="1" x14ac:dyDescent="0.35">
      <c r="A12" s="889" t="s">
        <v>35</v>
      </c>
      <c r="B12" s="882">
        <v>9.6</v>
      </c>
      <c r="C12" s="882">
        <v>88.8</v>
      </c>
      <c r="D12" s="882">
        <v>6.9</v>
      </c>
      <c r="E12" s="882">
        <v>62.9</v>
      </c>
      <c r="F12" s="882">
        <v>31.7</v>
      </c>
      <c r="G12" s="883">
        <v>220.4</v>
      </c>
      <c r="H12" s="884" t="s">
        <v>137</v>
      </c>
      <c r="I12" s="884" t="s">
        <v>137</v>
      </c>
      <c r="J12" s="889" t="s">
        <v>35</v>
      </c>
      <c r="K12" s="453">
        <v>2.7</v>
      </c>
      <c r="L12" s="453">
        <v>21.3</v>
      </c>
      <c r="M12" s="454">
        <v>1.5</v>
      </c>
      <c r="N12" s="452">
        <v>24.2</v>
      </c>
      <c r="O12" s="452">
        <v>8.6</v>
      </c>
      <c r="P12" s="452">
        <v>47.4</v>
      </c>
      <c r="Q12" s="452">
        <v>61</v>
      </c>
      <c r="R12" s="452">
        <v>465</v>
      </c>
    </row>
    <row r="13" spans="1:18" ht="21.95" customHeight="1" x14ac:dyDescent="0.35">
      <c r="A13" s="889" t="s">
        <v>36</v>
      </c>
      <c r="B13" s="882">
        <v>10.7</v>
      </c>
      <c r="C13" s="882">
        <v>97.4</v>
      </c>
      <c r="D13" s="882">
        <v>7.5</v>
      </c>
      <c r="E13" s="882">
        <v>67.400000000000006</v>
      </c>
      <c r="F13" s="882">
        <v>32</v>
      </c>
      <c r="G13" s="883">
        <v>230</v>
      </c>
      <c r="H13" s="883">
        <v>0.1</v>
      </c>
      <c r="I13" s="883">
        <v>0.3</v>
      </c>
      <c r="J13" s="889" t="s">
        <v>36</v>
      </c>
      <c r="K13" s="453">
        <v>3.3</v>
      </c>
      <c r="L13" s="453">
        <v>18.5</v>
      </c>
      <c r="M13" s="454">
        <v>1.9</v>
      </c>
      <c r="N13" s="452">
        <v>30.6</v>
      </c>
      <c r="O13" s="452">
        <v>4</v>
      </c>
      <c r="P13" s="452">
        <v>21.3</v>
      </c>
      <c r="Q13" s="452">
        <v>59.5</v>
      </c>
      <c r="R13" s="452">
        <v>465.5</v>
      </c>
    </row>
    <row r="14" spans="1:18" ht="21.95" customHeight="1" x14ac:dyDescent="0.35">
      <c r="A14" s="889" t="s">
        <v>37</v>
      </c>
      <c r="B14" s="882">
        <v>12.1</v>
      </c>
      <c r="C14" s="882">
        <v>104.3</v>
      </c>
      <c r="D14" s="882">
        <v>5.5</v>
      </c>
      <c r="E14" s="882">
        <v>49.5</v>
      </c>
      <c r="F14" s="882">
        <v>31</v>
      </c>
      <c r="G14" s="883">
        <v>223.6</v>
      </c>
      <c r="H14" s="884" t="s">
        <v>137</v>
      </c>
      <c r="I14" s="884" t="s">
        <v>137</v>
      </c>
      <c r="J14" s="889" t="s">
        <v>37</v>
      </c>
      <c r="K14" s="453">
        <v>2.8</v>
      </c>
      <c r="L14" s="453">
        <v>14.5</v>
      </c>
      <c r="M14" s="453">
        <v>2</v>
      </c>
      <c r="N14" s="452">
        <v>26.5</v>
      </c>
      <c r="O14" s="452">
        <v>4.2</v>
      </c>
      <c r="P14" s="452">
        <v>22.6</v>
      </c>
      <c r="Q14" s="452">
        <v>57.6</v>
      </c>
      <c r="R14" s="452">
        <v>441</v>
      </c>
    </row>
    <row r="15" spans="1:18" ht="21.95" customHeight="1" x14ac:dyDescent="0.35">
      <c r="A15" s="889" t="s">
        <v>38</v>
      </c>
      <c r="B15" s="882">
        <v>12.9</v>
      </c>
      <c r="C15" s="882">
        <v>114.4</v>
      </c>
      <c r="D15" s="882">
        <v>5.5</v>
      </c>
      <c r="E15" s="882">
        <v>50.1</v>
      </c>
      <c r="F15" s="882">
        <v>31.7</v>
      </c>
      <c r="G15" s="883">
        <v>241.7</v>
      </c>
      <c r="H15" s="883">
        <v>0.1</v>
      </c>
      <c r="I15" s="883">
        <v>0.2</v>
      </c>
      <c r="J15" s="889" t="s">
        <v>38</v>
      </c>
      <c r="K15" s="453">
        <v>3.7</v>
      </c>
      <c r="L15" s="453">
        <v>42.8</v>
      </c>
      <c r="M15" s="454">
        <v>2.1</v>
      </c>
      <c r="N15" s="452">
        <v>25.1</v>
      </c>
      <c r="O15" s="452">
        <v>4.8</v>
      </c>
      <c r="P15" s="452">
        <v>23.7</v>
      </c>
      <c r="Q15" s="452">
        <v>59.1</v>
      </c>
      <c r="R15" s="452">
        <v>498</v>
      </c>
    </row>
    <row r="16" spans="1:18" ht="21.95" customHeight="1" x14ac:dyDescent="0.35">
      <c r="A16" s="889" t="s">
        <v>39</v>
      </c>
      <c r="B16" s="882">
        <v>11.2</v>
      </c>
      <c r="C16" s="882">
        <v>103.6</v>
      </c>
      <c r="D16" s="882">
        <v>7.4</v>
      </c>
      <c r="E16" s="882">
        <v>67.8</v>
      </c>
      <c r="F16" s="882">
        <v>33.6</v>
      </c>
      <c r="G16" s="883">
        <v>256.5</v>
      </c>
      <c r="H16" s="883">
        <v>0.1</v>
      </c>
      <c r="I16" s="883">
        <v>0.2</v>
      </c>
      <c r="J16" s="889" t="s">
        <v>39</v>
      </c>
      <c r="K16" s="453">
        <v>1.8</v>
      </c>
      <c r="L16" s="453">
        <v>8.1</v>
      </c>
      <c r="M16" s="454">
        <v>2.2000000000000002</v>
      </c>
      <c r="N16" s="452">
        <v>27.3</v>
      </c>
      <c r="O16" s="452">
        <v>4.2</v>
      </c>
      <c r="P16" s="452">
        <v>21.4</v>
      </c>
      <c r="Q16" s="452">
        <v>60.6</v>
      </c>
      <c r="R16" s="452">
        <v>484.9</v>
      </c>
    </row>
    <row r="17" spans="1:28" ht="21.95" customHeight="1" x14ac:dyDescent="0.35">
      <c r="A17" s="889" t="s">
        <v>40</v>
      </c>
      <c r="B17" s="882">
        <v>11.8</v>
      </c>
      <c r="C17" s="882">
        <v>104.9</v>
      </c>
      <c r="D17" s="882">
        <v>7.4</v>
      </c>
      <c r="E17" s="882">
        <v>67.2</v>
      </c>
      <c r="F17" s="882">
        <v>33.299999999999997</v>
      </c>
      <c r="G17" s="883">
        <v>254.3</v>
      </c>
      <c r="H17" s="883">
        <v>0.1</v>
      </c>
      <c r="I17" s="883">
        <v>0.3</v>
      </c>
      <c r="J17" s="889" t="s">
        <v>40</v>
      </c>
      <c r="K17" s="453">
        <v>3.8</v>
      </c>
      <c r="L17" s="453">
        <v>23.3</v>
      </c>
      <c r="M17" s="454">
        <v>2.9</v>
      </c>
      <c r="N17" s="452">
        <v>34.5</v>
      </c>
      <c r="O17" s="452">
        <v>3.7</v>
      </c>
      <c r="P17" s="452">
        <v>14.3</v>
      </c>
      <c r="Q17" s="452">
        <v>63</v>
      </c>
      <c r="R17" s="452">
        <v>498.8</v>
      </c>
    </row>
    <row r="18" spans="1:28" ht="21.95" customHeight="1" x14ac:dyDescent="0.35">
      <c r="A18" s="889" t="s">
        <v>41</v>
      </c>
      <c r="B18" s="882">
        <v>12.6</v>
      </c>
      <c r="C18" s="882">
        <v>111.4</v>
      </c>
      <c r="D18" s="882">
        <v>7.5</v>
      </c>
      <c r="E18" s="882">
        <v>68</v>
      </c>
      <c r="F18" s="882">
        <v>33.700000000000003</v>
      </c>
      <c r="G18" s="883">
        <v>259.8</v>
      </c>
      <c r="H18" s="883">
        <v>0.2</v>
      </c>
      <c r="I18" s="883">
        <v>0.6</v>
      </c>
      <c r="J18" s="889" t="s">
        <v>41</v>
      </c>
      <c r="K18" s="453">
        <v>1.6</v>
      </c>
      <c r="L18" s="453">
        <v>11</v>
      </c>
      <c r="M18" s="453">
        <v>3</v>
      </c>
      <c r="N18" s="452">
        <v>33.700000000000003</v>
      </c>
      <c r="O18" s="452">
        <v>4.3</v>
      </c>
      <c r="P18" s="452">
        <v>5.3</v>
      </c>
      <c r="Q18" s="452">
        <v>62.9</v>
      </c>
      <c r="R18" s="452">
        <v>489.8</v>
      </c>
    </row>
    <row r="19" spans="1:28" ht="21.95" customHeight="1" x14ac:dyDescent="0.35">
      <c r="A19" s="889" t="s">
        <v>42</v>
      </c>
      <c r="B19" s="882">
        <v>12.8</v>
      </c>
      <c r="C19" s="882">
        <v>114.2</v>
      </c>
      <c r="D19" s="882">
        <v>8</v>
      </c>
      <c r="E19" s="882">
        <v>68.2</v>
      </c>
      <c r="F19" s="882">
        <v>33.9</v>
      </c>
      <c r="G19" s="883">
        <v>262.89999999999998</v>
      </c>
      <c r="H19" s="883">
        <v>0.2</v>
      </c>
      <c r="I19" s="883">
        <v>0.6</v>
      </c>
      <c r="J19" s="889" t="s">
        <v>42</v>
      </c>
      <c r="K19" s="453">
        <v>1.9</v>
      </c>
      <c r="L19" s="453">
        <v>12.1</v>
      </c>
      <c r="M19" s="453">
        <v>3.1</v>
      </c>
      <c r="N19" s="452">
        <v>34</v>
      </c>
      <c r="O19" s="452">
        <v>4.5999999999999996</v>
      </c>
      <c r="P19" s="452">
        <v>16.600000000000001</v>
      </c>
      <c r="Q19" s="452">
        <v>64.5</v>
      </c>
      <c r="R19" s="452">
        <v>508.6</v>
      </c>
    </row>
    <row r="20" spans="1:28" ht="21.95" customHeight="1" x14ac:dyDescent="0.35">
      <c r="A20" s="889" t="s">
        <v>43</v>
      </c>
      <c r="B20" s="882">
        <v>13.2</v>
      </c>
      <c r="C20" s="882">
        <v>117.5</v>
      </c>
      <c r="D20" s="882">
        <v>8.9</v>
      </c>
      <c r="E20" s="882">
        <v>68.7</v>
      </c>
      <c r="F20" s="882">
        <v>34.4</v>
      </c>
      <c r="G20" s="883">
        <v>267.39999999999998</v>
      </c>
      <c r="H20" s="883">
        <v>0.2</v>
      </c>
      <c r="I20" s="883">
        <v>0.6</v>
      </c>
      <c r="J20" s="889" t="s">
        <v>43</v>
      </c>
      <c r="K20" s="453">
        <v>2</v>
      </c>
      <c r="L20" s="453">
        <v>12.2</v>
      </c>
      <c r="M20" s="453">
        <v>3.3</v>
      </c>
      <c r="N20" s="452">
        <v>34.299999999999997</v>
      </c>
      <c r="O20" s="452">
        <v>4.3</v>
      </c>
      <c r="P20" s="452">
        <v>17.3</v>
      </c>
      <c r="Q20" s="452">
        <v>66.3</v>
      </c>
      <c r="R20" s="452">
        <v>518</v>
      </c>
    </row>
    <row r="21" spans="1:28" ht="21.95" customHeight="1" x14ac:dyDescent="0.35">
      <c r="A21" s="889" t="s">
        <v>44</v>
      </c>
      <c r="B21" s="882">
        <v>12.8</v>
      </c>
      <c r="C21" s="882">
        <v>114.4</v>
      </c>
      <c r="D21" s="882">
        <v>8.9</v>
      </c>
      <c r="E21" s="882">
        <v>48.2</v>
      </c>
      <c r="F21" s="882">
        <v>33.200000000000003</v>
      </c>
      <c r="G21" s="883">
        <v>258.7</v>
      </c>
      <c r="H21" s="883">
        <v>0.3</v>
      </c>
      <c r="I21" s="883">
        <v>0.9</v>
      </c>
      <c r="J21" s="889" t="s">
        <v>44</v>
      </c>
      <c r="K21" s="453">
        <v>2</v>
      </c>
      <c r="L21" s="453">
        <v>12.6</v>
      </c>
      <c r="M21" s="453">
        <v>3.5</v>
      </c>
      <c r="N21" s="452">
        <v>34</v>
      </c>
      <c r="O21" s="452">
        <v>4.0999999999999996</v>
      </c>
      <c r="P21" s="452">
        <v>36.9</v>
      </c>
      <c r="Q21" s="452">
        <v>64.8</v>
      </c>
      <c r="R21" s="452">
        <v>505.7</v>
      </c>
    </row>
    <row r="22" spans="1:28" ht="21.95" customHeight="1" x14ac:dyDescent="0.35">
      <c r="A22" s="889" t="s">
        <v>45</v>
      </c>
      <c r="B22" s="882">
        <v>12.6</v>
      </c>
      <c r="C22" s="882">
        <v>112</v>
      </c>
      <c r="D22" s="882">
        <v>10.8</v>
      </c>
      <c r="E22" s="882">
        <v>68.599999999999994</v>
      </c>
      <c r="F22" s="882">
        <v>33.200000000000003</v>
      </c>
      <c r="G22" s="883">
        <v>259.60000000000002</v>
      </c>
      <c r="H22" s="883">
        <v>0.3</v>
      </c>
      <c r="I22" s="883">
        <v>1</v>
      </c>
      <c r="J22" s="889" t="s">
        <v>45</v>
      </c>
      <c r="K22" s="453">
        <v>2.7</v>
      </c>
      <c r="L22" s="453">
        <v>16.5</v>
      </c>
      <c r="M22" s="453">
        <v>3.7</v>
      </c>
      <c r="N22" s="452">
        <v>34.5</v>
      </c>
      <c r="O22" s="452">
        <v>3.8</v>
      </c>
      <c r="P22" s="452">
        <v>16.7</v>
      </c>
      <c r="Q22" s="452">
        <v>67.099999999999994</v>
      </c>
      <c r="R22" s="452">
        <v>508.9</v>
      </c>
    </row>
    <row r="23" spans="1:28" ht="21.95" customHeight="1" x14ac:dyDescent="0.35">
      <c r="A23" s="889" t="s">
        <v>46</v>
      </c>
      <c r="B23" s="882">
        <v>12.7</v>
      </c>
      <c r="C23" s="882">
        <v>112.9</v>
      </c>
      <c r="D23" s="882">
        <v>11.2</v>
      </c>
      <c r="E23" s="882">
        <v>66.099999999999994</v>
      </c>
      <c r="F23" s="882">
        <v>33.200000000000003</v>
      </c>
      <c r="G23" s="883">
        <v>260.3</v>
      </c>
      <c r="H23" s="883">
        <v>0.3</v>
      </c>
      <c r="I23" s="883">
        <v>1</v>
      </c>
      <c r="J23" s="889" t="s">
        <v>46</v>
      </c>
      <c r="K23" s="453">
        <v>2.7</v>
      </c>
      <c r="L23" s="453">
        <v>16.600000000000001</v>
      </c>
      <c r="M23" s="453">
        <v>3.8</v>
      </c>
      <c r="N23" s="452">
        <v>34</v>
      </c>
      <c r="O23" s="452">
        <v>3.9</v>
      </c>
      <c r="P23" s="452">
        <v>16.399999999999999</v>
      </c>
      <c r="Q23" s="452">
        <v>67.8</v>
      </c>
      <c r="R23" s="452">
        <v>507.3</v>
      </c>
    </row>
    <row r="24" spans="1:28" ht="21.95" customHeight="1" x14ac:dyDescent="0.35">
      <c r="A24" s="889" t="s">
        <v>47</v>
      </c>
      <c r="B24" s="882">
        <v>12.9</v>
      </c>
      <c r="C24" s="882">
        <v>114.4</v>
      </c>
      <c r="D24" s="882">
        <v>11.2</v>
      </c>
      <c r="E24" s="882">
        <v>66</v>
      </c>
      <c r="F24" s="882">
        <v>33.4</v>
      </c>
      <c r="G24" s="883">
        <v>257.10000000000002</v>
      </c>
      <c r="H24" s="883">
        <v>0.3</v>
      </c>
      <c r="I24" s="883">
        <v>1.1000000000000001</v>
      </c>
      <c r="J24" s="889" t="s">
        <v>47</v>
      </c>
      <c r="K24" s="453">
        <v>2.7</v>
      </c>
      <c r="L24" s="453">
        <v>16.7</v>
      </c>
      <c r="M24" s="453">
        <v>3.8</v>
      </c>
      <c r="N24" s="452">
        <v>34.1</v>
      </c>
      <c r="O24" s="452">
        <v>3.8</v>
      </c>
      <c r="P24" s="452">
        <v>16.2</v>
      </c>
      <c r="Q24" s="452">
        <v>68.099999999999994</v>
      </c>
      <c r="R24" s="452">
        <v>505.6</v>
      </c>
    </row>
    <row r="25" spans="1:28" ht="21.95" customHeight="1" x14ac:dyDescent="0.35">
      <c r="A25" s="889" t="s">
        <v>48</v>
      </c>
      <c r="B25" s="882">
        <v>13.3</v>
      </c>
      <c r="C25" s="882">
        <v>118.2</v>
      </c>
      <c r="D25" s="882">
        <v>15.4</v>
      </c>
      <c r="E25" s="882">
        <v>90.4</v>
      </c>
      <c r="F25" s="882">
        <v>33.5</v>
      </c>
      <c r="G25" s="883">
        <v>257.2</v>
      </c>
      <c r="H25" s="883">
        <v>0.3</v>
      </c>
      <c r="I25" s="883">
        <v>1.2</v>
      </c>
      <c r="J25" s="889" t="s">
        <v>48</v>
      </c>
      <c r="K25" s="453">
        <v>2.7</v>
      </c>
      <c r="L25" s="453">
        <v>16.3</v>
      </c>
      <c r="M25" s="453">
        <v>3.8</v>
      </c>
      <c r="N25" s="452">
        <v>34.200000000000003</v>
      </c>
      <c r="O25" s="452">
        <v>3.9</v>
      </c>
      <c r="P25" s="452">
        <v>16.100000000000001</v>
      </c>
      <c r="Q25" s="452">
        <v>72.900000000000006</v>
      </c>
      <c r="R25" s="452">
        <v>533.6</v>
      </c>
    </row>
    <row r="26" spans="1:28" ht="21.95" customHeight="1" x14ac:dyDescent="0.35">
      <c r="A26" s="889" t="s">
        <v>49</v>
      </c>
      <c r="B26" s="882">
        <v>19.899999999999999</v>
      </c>
      <c r="C26" s="882">
        <v>181.7</v>
      </c>
      <c r="D26" s="882">
        <v>15.8</v>
      </c>
      <c r="E26" s="882">
        <v>90.4</v>
      </c>
      <c r="F26" s="882">
        <v>33.799999999999997</v>
      </c>
      <c r="G26" s="883">
        <v>260.3</v>
      </c>
      <c r="H26" s="883">
        <v>0.3</v>
      </c>
      <c r="I26" s="883">
        <v>1.2</v>
      </c>
      <c r="J26" s="889" t="s">
        <v>49</v>
      </c>
      <c r="K26" s="452">
        <v>2.7</v>
      </c>
      <c r="L26" s="453">
        <v>16.3</v>
      </c>
      <c r="M26" s="453">
        <v>3.8</v>
      </c>
      <c r="N26" s="452">
        <v>34.299999999999997</v>
      </c>
      <c r="O26" s="452">
        <v>4</v>
      </c>
      <c r="P26" s="452">
        <v>16.5</v>
      </c>
      <c r="Q26" s="452">
        <v>80.3</v>
      </c>
      <c r="R26" s="452">
        <v>600.70000000000005</v>
      </c>
    </row>
    <row r="27" spans="1:28" ht="21.95" customHeight="1" x14ac:dyDescent="0.35">
      <c r="A27" s="889" t="s">
        <v>50</v>
      </c>
      <c r="B27" s="882">
        <v>20.2</v>
      </c>
      <c r="C27" s="882">
        <v>185</v>
      </c>
      <c r="D27" s="885">
        <v>15.7</v>
      </c>
      <c r="E27" s="882">
        <v>92</v>
      </c>
      <c r="F27" s="882">
        <v>33.799999999999997</v>
      </c>
      <c r="G27" s="883">
        <v>259.10000000000002</v>
      </c>
      <c r="H27" s="883">
        <v>0.4</v>
      </c>
      <c r="I27" s="883">
        <v>1.4</v>
      </c>
      <c r="J27" s="889" t="s">
        <v>50</v>
      </c>
      <c r="K27" s="453">
        <v>2.7</v>
      </c>
      <c r="L27" s="453">
        <v>16.399999999999999</v>
      </c>
      <c r="M27" s="453">
        <v>3.8</v>
      </c>
      <c r="N27" s="452">
        <v>34.700000000000003</v>
      </c>
      <c r="O27" s="452">
        <v>4.2</v>
      </c>
      <c r="P27" s="452">
        <v>17.3</v>
      </c>
      <c r="Q27" s="452">
        <v>80.8</v>
      </c>
      <c r="R27" s="452">
        <v>605.9</v>
      </c>
    </row>
    <row r="28" spans="1:28" ht="21.95" customHeight="1" x14ac:dyDescent="0.35">
      <c r="A28" s="889" t="s">
        <v>51</v>
      </c>
      <c r="B28" s="882">
        <v>20.100000000000001</v>
      </c>
      <c r="C28" s="882">
        <v>182.9</v>
      </c>
      <c r="D28" s="882">
        <v>16.5</v>
      </c>
      <c r="E28" s="882">
        <v>96.1</v>
      </c>
      <c r="F28" s="882">
        <v>33.9</v>
      </c>
      <c r="G28" s="883">
        <v>260.2</v>
      </c>
      <c r="H28" s="883">
        <v>0.5</v>
      </c>
      <c r="I28" s="883">
        <v>1.5</v>
      </c>
      <c r="J28" s="889" t="s">
        <v>51</v>
      </c>
      <c r="K28" s="453">
        <v>2.8</v>
      </c>
      <c r="L28" s="453">
        <v>16.5</v>
      </c>
      <c r="M28" s="453">
        <v>4</v>
      </c>
      <c r="N28" s="452">
        <v>36</v>
      </c>
      <c r="O28" s="452">
        <v>3.9</v>
      </c>
      <c r="P28" s="452">
        <v>15.2</v>
      </c>
      <c r="Q28" s="452">
        <v>81.7</v>
      </c>
      <c r="R28" s="452">
        <v>608.4</v>
      </c>
    </row>
    <row r="29" spans="1:28" ht="21.95" customHeight="1" x14ac:dyDescent="0.35">
      <c r="A29" s="889" t="s">
        <v>97</v>
      </c>
      <c r="B29" s="882">
        <v>20.5</v>
      </c>
      <c r="C29" s="882">
        <v>186.7</v>
      </c>
      <c r="D29" s="882">
        <v>17.100000000000001</v>
      </c>
      <c r="E29" s="882">
        <v>97.4</v>
      </c>
      <c r="F29" s="882">
        <v>34.5</v>
      </c>
      <c r="G29" s="883">
        <v>265.39999999999998</v>
      </c>
      <c r="H29" s="883">
        <v>0.5</v>
      </c>
      <c r="I29" s="883">
        <v>2.8</v>
      </c>
      <c r="J29" s="889" t="s">
        <v>97</v>
      </c>
      <c r="K29" s="453">
        <v>2.8</v>
      </c>
      <c r="L29" s="453">
        <v>14.5</v>
      </c>
      <c r="M29" s="454">
        <v>3.8</v>
      </c>
      <c r="N29" s="452">
        <v>34.700000000000003</v>
      </c>
      <c r="O29" s="452">
        <v>2.9</v>
      </c>
      <c r="P29" s="452">
        <v>77.7</v>
      </c>
      <c r="Q29" s="452">
        <v>79.3</v>
      </c>
      <c r="R29" s="452">
        <v>662.4</v>
      </c>
    </row>
    <row r="30" spans="1:28" ht="21.95" customHeight="1" x14ac:dyDescent="0.35">
      <c r="A30" s="889" t="s">
        <v>53</v>
      </c>
      <c r="B30" s="885">
        <v>19.8</v>
      </c>
      <c r="C30" s="885">
        <v>179.2</v>
      </c>
      <c r="D30" s="885">
        <v>17.2</v>
      </c>
      <c r="E30" s="885">
        <v>97.6</v>
      </c>
      <c r="F30" s="885">
        <v>36.700000000000003</v>
      </c>
      <c r="G30" s="885">
        <v>267.10000000000002</v>
      </c>
      <c r="H30" s="885">
        <v>0.5</v>
      </c>
      <c r="I30" s="885">
        <v>1.7</v>
      </c>
      <c r="J30" s="889" t="s">
        <v>53</v>
      </c>
      <c r="K30" s="454">
        <v>2.9</v>
      </c>
      <c r="L30" s="454">
        <v>17.100000000000001</v>
      </c>
      <c r="M30" s="454">
        <v>5.3</v>
      </c>
      <c r="N30" s="454">
        <v>38.4</v>
      </c>
      <c r="O30" s="454">
        <v>2.8</v>
      </c>
      <c r="P30" s="454">
        <v>12.3</v>
      </c>
      <c r="Q30" s="454">
        <v>85.2</v>
      </c>
      <c r="R30" s="454">
        <v>673.4</v>
      </c>
    </row>
    <row r="31" spans="1:28" ht="21.95" customHeight="1" x14ac:dyDescent="0.35">
      <c r="A31" s="889" t="s">
        <v>98</v>
      </c>
      <c r="B31" s="885">
        <v>8</v>
      </c>
      <c r="C31" s="885">
        <v>19.3</v>
      </c>
      <c r="D31" s="885">
        <v>18.600000000000001</v>
      </c>
      <c r="E31" s="885">
        <v>107.2</v>
      </c>
      <c r="F31" s="885">
        <v>37.200000000000003</v>
      </c>
      <c r="G31" s="885">
        <v>269.2</v>
      </c>
      <c r="H31" s="885">
        <v>0.5</v>
      </c>
      <c r="I31" s="885">
        <v>1.7</v>
      </c>
      <c r="J31" s="889" t="s">
        <v>98</v>
      </c>
      <c r="K31" s="454">
        <v>3.4</v>
      </c>
      <c r="L31" s="454">
        <v>20.5</v>
      </c>
      <c r="M31" s="454">
        <v>5.3</v>
      </c>
      <c r="N31" s="454">
        <v>39</v>
      </c>
      <c r="O31" s="454">
        <v>2.9</v>
      </c>
      <c r="P31" s="454">
        <v>13</v>
      </c>
      <c r="Q31" s="454">
        <v>75.900000000000006</v>
      </c>
      <c r="R31" s="454">
        <v>469.9</v>
      </c>
    </row>
    <row r="32" spans="1:28" ht="21.95" customHeight="1" x14ac:dyDescent="0.35">
      <c r="A32" s="889" t="s">
        <v>55</v>
      </c>
      <c r="B32" s="883">
        <v>9.1999999999999993</v>
      </c>
      <c r="C32" s="883">
        <v>23.2</v>
      </c>
      <c r="D32" s="883">
        <v>18.7</v>
      </c>
      <c r="E32" s="883">
        <v>84</v>
      </c>
      <c r="F32" s="883">
        <v>37.4</v>
      </c>
      <c r="G32" s="883">
        <v>270.89999999999998</v>
      </c>
      <c r="H32" s="883">
        <v>0.5</v>
      </c>
      <c r="I32" s="883">
        <v>1.8</v>
      </c>
      <c r="J32" s="889" t="s">
        <v>55</v>
      </c>
      <c r="K32" s="453">
        <v>3.4</v>
      </c>
      <c r="L32" s="453">
        <v>20.7</v>
      </c>
      <c r="M32" s="453">
        <v>5.5</v>
      </c>
      <c r="N32" s="453">
        <v>39.700000000000003</v>
      </c>
      <c r="O32" s="453">
        <v>2.4</v>
      </c>
      <c r="P32" s="453">
        <v>10.3</v>
      </c>
      <c r="Q32" s="453">
        <f t="shared" ref="Q32:Q43" si="0">SUM(B32+D32+F32+H32+K32+M32+O32)</f>
        <v>77.100000000000009</v>
      </c>
      <c r="R32" s="453">
        <f t="shared" ref="R32:R43" si="1">SUM(C32+E32+G32+I32+L32+N32+P32)</f>
        <v>450.59999999999997</v>
      </c>
      <c r="AB32" s="456"/>
    </row>
    <row r="33" spans="1:19" ht="21.95" customHeight="1" x14ac:dyDescent="0.35">
      <c r="A33" s="889" t="s">
        <v>56</v>
      </c>
      <c r="B33" s="883">
        <v>9.1999999999999993</v>
      </c>
      <c r="C33" s="883">
        <v>23.8</v>
      </c>
      <c r="D33" s="883">
        <v>19.399999999999999</v>
      </c>
      <c r="E33" s="883">
        <v>84.1</v>
      </c>
      <c r="F33" s="883">
        <v>37.799999999999997</v>
      </c>
      <c r="G33" s="883">
        <v>274.39999999999998</v>
      </c>
      <c r="H33" s="883">
        <v>0.5</v>
      </c>
      <c r="I33" s="883">
        <v>1.8</v>
      </c>
      <c r="J33" s="889" t="s">
        <v>56</v>
      </c>
      <c r="K33" s="453">
        <v>3.5</v>
      </c>
      <c r="L33" s="453">
        <v>20.6</v>
      </c>
      <c r="M33" s="453">
        <v>5.4</v>
      </c>
      <c r="N33" s="453">
        <v>39.1</v>
      </c>
      <c r="O33" s="453">
        <v>2.4</v>
      </c>
      <c r="P33" s="453">
        <v>10.199999999999999</v>
      </c>
      <c r="Q33" s="453">
        <f t="shared" si="0"/>
        <v>78.2</v>
      </c>
      <c r="R33" s="453">
        <f t="shared" si="1"/>
        <v>454</v>
      </c>
    </row>
    <row r="34" spans="1:19" s="443" customFormat="1" ht="21.95" customHeight="1" x14ac:dyDescent="0.35">
      <c r="A34" s="890" t="s">
        <v>57</v>
      </c>
      <c r="B34" s="886">
        <v>20.7</v>
      </c>
      <c r="C34" s="886">
        <v>49.6</v>
      </c>
      <c r="D34" s="886">
        <v>19.399999999999999</v>
      </c>
      <c r="E34" s="886">
        <v>30.8</v>
      </c>
      <c r="F34" s="886">
        <v>38.700000000000003</v>
      </c>
      <c r="G34" s="886">
        <v>285.3</v>
      </c>
      <c r="H34" s="886">
        <v>0.5</v>
      </c>
      <c r="I34" s="886">
        <v>1.8</v>
      </c>
      <c r="J34" s="890" t="s">
        <v>57</v>
      </c>
      <c r="K34" s="455">
        <v>3.5</v>
      </c>
      <c r="L34" s="455">
        <v>20.7</v>
      </c>
      <c r="M34" s="455">
        <v>5.4</v>
      </c>
      <c r="N34" s="455">
        <v>39.1</v>
      </c>
      <c r="O34" s="455">
        <v>2.2999999999999998</v>
      </c>
      <c r="P34" s="455">
        <v>8.6</v>
      </c>
      <c r="Q34" s="455">
        <f t="shared" si="0"/>
        <v>90.5</v>
      </c>
      <c r="R34" s="455">
        <f t="shared" si="1"/>
        <v>435.90000000000009</v>
      </c>
    </row>
    <row r="35" spans="1:19" s="459" customFormat="1" ht="21.95" customHeight="1" x14ac:dyDescent="0.35">
      <c r="A35" s="891" t="s">
        <v>58</v>
      </c>
      <c r="B35" s="887">
        <v>21.3</v>
      </c>
      <c r="C35" s="887">
        <v>51.6</v>
      </c>
      <c r="D35" s="887">
        <v>19.7</v>
      </c>
      <c r="E35" s="887">
        <v>31.5</v>
      </c>
      <c r="F35" s="887">
        <v>39.5</v>
      </c>
      <c r="G35" s="887">
        <v>291.7</v>
      </c>
      <c r="H35" s="887">
        <v>0.5</v>
      </c>
      <c r="I35" s="887">
        <v>1.9</v>
      </c>
      <c r="J35" s="891" t="s">
        <v>58</v>
      </c>
      <c r="K35" s="457">
        <v>3.5</v>
      </c>
      <c r="L35" s="457">
        <v>20.8</v>
      </c>
      <c r="M35" s="457">
        <v>4.0999999999999996</v>
      </c>
      <c r="N35" s="457">
        <v>35.1</v>
      </c>
      <c r="O35" s="457">
        <v>4.3</v>
      </c>
      <c r="P35" s="457">
        <v>28.6</v>
      </c>
      <c r="Q35" s="457">
        <f t="shared" si="0"/>
        <v>92.899999999999991</v>
      </c>
      <c r="R35" s="457">
        <f t="shared" si="1"/>
        <v>461.2</v>
      </c>
    </row>
    <row r="36" spans="1:19" s="459" customFormat="1" ht="21.95" customHeight="1" x14ac:dyDescent="0.35">
      <c r="A36" s="892" t="s">
        <v>59</v>
      </c>
      <c r="B36" s="888">
        <v>21.5</v>
      </c>
      <c r="C36" s="888">
        <v>52.6</v>
      </c>
      <c r="D36" s="888">
        <v>20.14</v>
      </c>
      <c r="E36" s="888">
        <v>32.1</v>
      </c>
      <c r="F36" s="888">
        <v>40.299999999999997</v>
      </c>
      <c r="G36" s="888">
        <v>293.39999999999998</v>
      </c>
      <c r="H36" s="888">
        <v>0.5</v>
      </c>
      <c r="I36" s="888">
        <v>1.9</v>
      </c>
      <c r="J36" s="892" t="s">
        <v>59</v>
      </c>
      <c r="K36" s="458">
        <v>3.9</v>
      </c>
      <c r="L36" s="458">
        <v>23.4</v>
      </c>
      <c r="M36" s="458">
        <v>4.0999999999999996</v>
      </c>
      <c r="N36" s="458">
        <v>41</v>
      </c>
      <c r="O36" s="458">
        <v>7.2</v>
      </c>
      <c r="P36" s="458">
        <v>40.6</v>
      </c>
      <c r="Q36" s="458">
        <f t="shared" si="0"/>
        <v>97.64</v>
      </c>
      <c r="R36" s="458">
        <f t="shared" si="1"/>
        <v>484.99999999999994</v>
      </c>
      <c r="S36" s="460"/>
    </row>
    <row r="37" spans="1:19" s="459" customFormat="1" ht="21.95" customHeight="1" x14ac:dyDescent="0.35">
      <c r="A37" s="893" t="s">
        <v>60</v>
      </c>
      <c r="B37" s="888">
        <v>22.2</v>
      </c>
      <c r="C37" s="888">
        <v>62.3</v>
      </c>
      <c r="D37" s="888">
        <v>20.6</v>
      </c>
      <c r="E37" s="888">
        <v>34</v>
      </c>
      <c r="F37" s="888">
        <v>42.5</v>
      </c>
      <c r="G37" s="888">
        <v>311.89999999999998</v>
      </c>
      <c r="H37" s="888">
        <v>0.54600000000000004</v>
      </c>
      <c r="I37" s="888">
        <v>1.946</v>
      </c>
      <c r="J37" s="893" t="s">
        <v>60</v>
      </c>
      <c r="K37" s="458">
        <v>4</v>
      </c>
      <c r="L37" s="458">
        <v>24.2</v>
      </c>
      <c r="M37" s="458">
        <v>4.0999999999999996</v>
      </c>
      <c r="N37" s="458">
        <v>35.1</v>
      </c>
      <c r="O37" s="458">
        <v>2.9910000000000001</v>
      </c>
      <c r="P37" s="458">
        <v>13.089</v>
      </c>
      <c r="Q37" s="458">
        <f t="shared" si="0"/>
        <v>96.936999999999998</v>
      </c>
      <c r="R37" s="458">
        <f t="shared" si="1"/>
        <v>482.53500000000003</v>
      </c>
    </row>
    <row r="38" spans="1:19" s="459" customFormat="1" ht="21.95" customHeight="1" x14ac:dyDescent="0.35">
      <c r="A38" s="893" t="s">
        <v>61</v>
      </c>
      <c r="B38" s="888">
        <v>22.645</v>
      </c>
      <c r="C38" s="888">
        <v>63.61</v>
      </c>
      <c r="D38" s="888">
        <v>20.776</v>
      </c>
      <c r="E38" s="888">
        <v>215.43</v>
      </c>
      <c r="F38" s="888">
        <v>42.875999999999998</v>
      </c>
      <c r="G38" s="888">
        <v>314.63900000000001</v>
      </c>
      <c r="H38" s="888">
        <v>0.54200000000000004</v>
      </c>
      <c r="I38" s="888">
        <v>1.9319999999999999</v>
      </c>
      <c r="J38" s="893" t="s">
        <v>61</v>
      </c>
      <c r="K38" s="458">
        <v>4.4359999999999999</v>
      </c>
      <c r="L38" s="458">
        <v>26.6</v>
      </c>
      <c r="M38" s="458">
        <v>4.0999999999999996</v>
      </c>
      <c r="N38" s="458">
        <v>35.200000000000003</v>
      </c>
      <c r="O38" s="458">
        <v>3.0070000000000001</v>
      </c>
      <c r="P38" s="458">
        <v>41.786000000000001</v>
      </c>
      <c r="Q38" s="458">
        <f t="shared" si="0"/>
        <v>98.382000000000005</v>
      </c>
      <c r="R38" s="458">
        <f t="shared" si="1"/>
        <v>699.19700000000012</v>
      </c>
    </row>
    <row r="39" spans="1:19" s="459" customFormat="1" ht="21.95" customHeight="1" x14ac:dyDescent="0.35">
      <c r="A39" s="893" t="s">
        <v>62</v>
      </c>
      <c r="B39" s="888">
        <v>24.216000000000001</v>
      </c>
      <c r="C39" s="888">
        <v>88.99</v>
      </c>
      <c r="D39" s="888">
        <v>22.221</v>
      </c>
      <c r="E39" s="888">
        <v>244.642</v>
      </c>
      <c r="F39" s="888">
        <v>43.466000000000001</v>
      </c>
      <c r="G39" s="888">
        <v>320.7</v>
      </c>
      <c r="H39" s="888">
        <v>0.60599999999999998</v>
      </c>
      <c r="I39" s="888">
        <v>2.2389999999999999</v>
      </c>
      <c r="J39" s="893" t="s">
        <v>62</v>
      </c>
      <c r="K39" s="458">
        <v>5.9950000000000001</v>
      </c>
      <c r="L39" s="458">
        <v>38.588999999999999</v>
      </c>
      <c r="M39" s="458">
        <v>4</v>
      </c>
      <c r="N39" s="458">
        <v>32.700000000000003</v>
      </c>
      <c r="O39" s="458">
        <v>5.0439999999999996</v>
      </c>
      <c r="P39" s="458">
        <v>21.045999999999999</v>
      </c>
      <c r="Q39" s="458">
        <f t="shared" si="0"/>
        <v>105.54799999999999</v>
      </c>
      <c r="R39" s="458">
        <f t="shared" si="1"/>
        <v>748.90600000000018</v>
      </c>
    </row>
    <row r="40" spans="1:19" s="459" customFormat="1" ht="21.95" customHeight="1" x14ac:dyDescent="0.35">
      <c r="A40" s="893" t="s">
        <v>63</v>
      </c>
      <c r="B40" s="888">
        <v>26.303999999999998</v>
      </c>
      <c r="C40" s="888">
        <v>101.711</v>
      </c>
      <c r="D40" s="888">
        <v>23.065999999999999</v>
      </c>
      <c r="E40" s="888">
        <v>265.98599999999999</v>
      </c>
      <c r="F40" s="888">
        <v>45</v>
      </c>
      <c r="G40" s="888">
        <v>340.34</v>
      </c>
      <c r="H40" s="888">
        <v>0.64700000000000002</v>
      </c>
      <c r="I40" s="888">
        <v>2.3889999999999998</v>
      </c>
      <c r="J40" s="893" t="s">
        <v>63</v>
      </c>
      <c r="K40" s="458">
        <v>6.8789999999999996</v>
      </c>
      <c r="L40" s="458">
        <v>47.286999999999999</v>
      </c>
      <c r="M40" s="458">
        <v>3.9</v>
      </c>
      <c r="N40" s="461">
        <v>30.9</v>
      </c>
      <c r="O40" s="461">
        <v>8.6669999999999998</v>
      </c>
      <c r="P40" s="461">
        <v>46.438000000000002</v>
      </c>
      <c r="Q40" s="458">
        <f t="shared" si="0"/>
        <v>114.46300000000002</v>
      </c>
      <c r="R40" s="458">
        <f t="shared" si="1"/>
        <v>835.05100000000004</v>
      </c>
    </row>
    <row r="41" spans="1:19" s="459" customFormat="1" ht="21.95" customHeight="1" x14ac:dyDescent="0.35">
      <c r="A41" s="893" t="s">
        <v>64</v>
      </c>
      <c r="B41" s="888">
        <v>27.305</v>
      </c>
      <c r="C41" s="888">
        <v>113.553</v>
      </c>
      <c r="D41" s="888">
        <v>23.366</v>
      </c>
      <c r="E41" s="888">
        <v>288.90199999999999</v>
      </c>
      <c r="F41" s="888">
        <v>45.78</v>
      </c>
      <c r="G41" s="888">
        <v>371.45299999999997</v>
      </c>
      <c r="H41" s="888">
        <v>0.67</v>
      </c>
      <c r="I41" s="888">
        <v>2.6760000000000002</v>
      </c>
      <c r="J41" s="893" t="s">
        <v>64</v>
      </c>
      <c r="K41" s="458">
        <v>7.18</v>
      </c>
      <c r="L41" s="458">
        <v>53.621000000000002</v>
      </c>
      <c r="M41" s="458">
        <v>4.0999999999999996</v>
      </c>
      <c r="N41" s="461">
        <v>28.1</v>
      </c>
      <c r="O41" s="461">
        <v>9.3369999999999997</v>
      </c>
      <c r="P41" s="461">
        <v>59.448999999999998</v>
      </c>
      <c r="Q41" s="458">
        <f t="shared" si="0"/>
        <v>117.73799999999999</v>
      </c>
      <c r="R41" s="458">
        <f t="shared" si="1"/>
        <v>917.75399999999991</v>
      </c>
    </row>
    <row r="42" spans="1:19" s="459" customFormat="1" ht="21.95" customHeight="1" x14ac:dyDescent="0.35">
      <c r="A42" s="893" t="s">
        <v>65</v>
      </c>
      <c r="B42" s="888">
        <v>25.419</v>
      </c>
      <c r="C42" s="888">
        <v>112.916</v>
      </c>
      <c r="D42" s="888">
        <v>25.274999999999999</v>
      </c>
      <c r="E42" s="888">
        <v>317.10300000000001</v>
      </c>
      <c r="F42" s="888">
        <v>46.493000000000002</v>
      </c>
      <c r="G42" s="888">
        <v>355.86799999999999</v>
      </c>
      <c r="H42" s="888">
        <v>0.79700000000000004</v>
      </c>
      <c r="I42" s="888">
        <v>2.9830000000000001</v>
      </c>
      <c r="J42" s="893" t="s">
        <v>65</v>
      </c>
      <c r="K42" s="458">
        <v>7.548</v>
      </c>
      <c r="L42" s="458">
        <v>57.273000000000003</v>
      </c>
      <c r="M42" s="458">
        <v>4.0999999999999996</v>
      </c>
      <c r="N42" s="461">
        <v>27.7</v>
      </c>
      <c r="O42" s="461">
        <v>7.4290000000000003</v>
      </c>
      <c r="P42" s="461">
        <v>49.314</v>
      </c>
      <c r="Q42" s="458">
        <f t="shared" si="0"/>
        <v>117.06100000000001</v>
      </c>
      <c r="R42" s="458">
        <f t="shared" si="1"/>
        <v>923.15699999999993</v>
      </c>
    </row>
    <row r="43" spans="1:19" s="459" customFormat="1" ht="21.95" customHeight="1" x14ac:dyDescent="0.35">
      <c r="A43" s="893" t="s">
        <v>66</v>
      </c>
      <c r="B43" s="888">
        <v>27.472999999999999</v>
      </c>
      <c r="C43" s="888">
        <v>125.746</v>
      </c>
      <c r="D43" s="888">
        <v>25.515000000000001</v>
      </c>
      <c r="E43" s="888">
        <v>151.614</v>
      </c>
      <c r="F43" s="888">
        <v>47.088000000000001</v>
      </c>
      <c r="G43" s="888">
        <v>338.41500000000002</v>
      </c>
      <c r="H43" s="888">
        <v>0.97499999999999998</v>
      </c>
      <c r="I43" s="888">
        <v>3.6739999999999999</v>
      </c>
      <c r="J43" s="893" t="s">
        <v>66</v>
      </c>
      <c r="K43" s="458">
        <v>1.6240000000000001</v>
      </c>
      <c r="L43" s="458">
        <v>58.042000000000002</v>
      </c>
      <c r="M43" s="458">
        <v>4.2</v>
      </c>
      <c r="N43" s="461">
        <v>28.5</v>
      </c>
      <c r="O43" s="461">
        <v>12.981</v>
      </c>
      <c r="P43" s="461">
        <v>88.257000000000005</v>
      </c>
      <c r="Q43" s="458">
        <f t="shared" si="0"/>
        <v>119.85599999999998</v>
      </c>
      <c r="R43" s="458">
        <f t="shared" si="1"/>
        <v>794.24800000000005</v>
      </c>
    </row>
    <row r="44" spans="1:19" s="459" customFormat="1" ht="21.95" customHeight="1" x14ac:dyDescent="0.35">
      <c r="A44" s="893" t="s">
        <v>67</v>
      </c>
      <c r="B44" s="888">
        <v>29.07</v>
      </c>
      <c r="C44" s="888">
        <v>129.59</v>
      </c>
      <c r="D44" s="888">
        <v>26.44</v>
      </c>
      <c r="E44" s="888">
        <v>318.23200000000003</v>
      </c>
      <c r="F44" s="888">
        <v>49.213000000000001</v>
      </c>
      <c r="G44" s="888">
        <v>349.58699999999999</v>
      </c>
      <c r="H44" s="888">
        <v>0.97799999999999998</v>
      </c>
      <c r="I44" s="888">
        <v>3.8029999999999999</v>
      </c>
      <c r="J44" s="893" t="s">
        <v>67</v>
      </c>
      <c r="K44" s="458">
        <v>7.9560000000000004</v>
      </c>
      <c r="L44" s="458">
        <v>59.279000000000003</v>
      </c>
      <c r="M44" s="458">
        <v>4.2009999999999996</v>
      </c>
      <c r="N44" s="461">
        <v>28.555</v>
      </c>
      <c r="O44" s="461">
        <v>6.3419999999999996</v>
      </c>
      <c r="P44" s="461">
        <v>44.220999999999997</v>
      </c>
      <c r="Q44" s="458">
        <f t="shared" ref="Q44:Q59" si="2">B44+D44+F44+H44+K44+M44+O44</f>
        <v>124.2</v>
      </c>
      <c r="R44" s="458">
        <f t="shared" ref="R44:R59" si="3">C44+E44+G44+I44+L44+N44+P44</f>
        <v>933.26699999999994</v>
      </c>
    </row>
    <row r="45" spans="1:19" s="459" customFormat="1" ht="21.95" customHeight="1" x14ac:dyDescent="0.35">
      <c r="A45" s="893" t="s">
        <v>68</v>
      </c>
      <c r="B45" s="888">
        <v>29.693000000000001</v>
      </c>
      <c r="C45" s="888">
        <v>134.74299999999999</v>
      </c>
      <c r="D45" s="888">
        <v>26.681000000000001</v>
      </c>
      <c r="E45" s="888">
        <v>192.81</v>
      </c>
      <c r="F45" s="888">
        <v>49.982999999999997</v>
      </c>
      <c r="G45" s="888">
        <v>352.42399999999998</v>
      </c>
      <c r="H45" s="888">
        <v>1.036</v>
      </c>
      <c r="I45" s="888">
        <v>3.8519999999999999</v>
      </c>
      <c r="J45" s="893" t="s">
        <v>68</v>
      </c>
      <c r="K45" s="458">
        <v>8.1270000000000007</v>
      </c>
      <c r="L45" s="458">
        <v>60.197000000000003</v>
      </c>
      <c r="M45" s="458">
        <v>4.407</v>
      </c>
      <c r="N45" s="461">
        <v>29.469000000000001</v>
      </c>
      <c r="O45" s="461">
        <v>12.952999999999999</v>
      </c>
      <c r="P45" s="461">
        <v>98.084000000000003</v>
      </c>
      <c r="Q45" s="458">
        <f t="shared" si="2"/>
        <v>132.88</v>
      </c>
      <c r="R45" s="458">
        <f t="shared" si="3"/>
        <v>871.57899999999995</v>
      </c>
    </row>
    <row r="46" spans="1:19" s="459" customFormat="1" ht="21.95" customHeight="1" x14ac:dyDescent="0.35">
      <c r="A46" s="893" t="s">
        <v>69</v>
      </c>
      <c r="B46" s="888">
        <v>32.168999999999997</v>
      </c>
      <c r="C46" s="888">
        <v>126.33199999999999</v>
      </c>
      <c r="D46" s="888">
        <v>29.263000000000002</v>
      </c>
      <c r="E46" s="888">
        <v>201.02</v>
      </c>
      <c r="F46" s="888">
        <v>50.710999999999999</v>
      </c>
      <c r="G46" s="888">
        <v>353.423</v>
      </c>
      <c r="H46" s="888">
        <v>1.194</v>
      </c>
      <c r="I46" s="888">
        <v>4.2859999999999996</v>
      </c>
      <c r="J46" s="893" t="s">
        <v>69</v>
      </c>
      <c r="K46" s="458">
        <v>8.68</v>
      </c>
      <c r="L46" s="458">
        <v>64.186000000000007</v>
      </c>
      <c r="M46" s="458">
        <v>4.4729999999999999</v>
      </c>
      <c r="N46" s="458">
        <v>31.481999999999999</v>
      </c>
      <c r="O46" s="458">
        <v>13.927</v>
      </c>
      <c r="P46" s="458">
        <v>93.555000000000007</v>
      </c>
      <c r="Q46" s="458">
        <f t="shared" si="2"/>
        <v>140.417</v>
      </c>
      <c r="R46" s="458">
        <f t="shared" si="3"/>
        <v>874.28399999999988</v>
      </c>
    </row>
    <row r="47" spans="1:19" s="459" customFormat="1" ht="21.95" customHeight="1" x14ac:dyDescent="0.35">
      <c r="A47" s="893" t="s">
        <v>70</v>
      </c>
      <c r="B47" s="888">
        <v>32.938000000000002</v>
      </c>
      <c r="C47" s="888">
        <v>127.024</v>
      </c>
      <c r="D47" s="888">
        <v>32.006</v>
      </c>
      <c r="E47" s="888">
        <v>253.09200000000001</v>
      </c>
      <c r="F47" s="888">
        <v>52.079000000000001</v>
      </c>
      <c r="G47" s="888">
        <v>368.06599999999997</v>
      </c>
      <c r="H47" s="888">
        <v>1.2949999999999999</v>
      </c>
      <c r="I47" s="888">
        <v>4.5830000000000002</v>
      </c>
      <c r="J47" s="893" t="s">
        <v>70</v>
      </c>
      <c r="K47" s="458">
        <v>9.4039999999999999</v>
      </c>
      <c r="L47" s="458">
        <v>69.715000000000003</v>
      </c>
      <c r="M47" s="458">
        <v>4.5039999999999996</v>
      </c>
      <c r="N47" s="458">
        <v>30.858000000000001</v>
      </c>
      <c r="O47" s="458">
        <v>14.33</v>
      </c>
      <c r="P47" s="458">
        <v>113.976</v>
      </c>
      <c r="Q47" s="458">
        <f t="shared" si="2"/>
        <v>146.55600000000001</v>
      </c>
      <c r="R47" s="458">
        <f t="shared" si="3"/>
        <v>967.31399999999996</v>
      </c>
    </row>
    <row r="48" spans="1:19" s="459" customFormat="1" ht="21.95" customHeight="1" x14ac:dyDescent="0.35">
      <c r="A48" s="893" t="s">
        <v>71</v>
      </c>
      <c r="B48" s="888">
        <v>33.445</v>
      </c>
      <c r="C48" s="888">
        <v>128.88800000000001</v>
      </c>
      <c r="D48" s="888">
        <v>32.405000000000001</v>
      </c>
      <c r="E48" s="888">
        <v>261.94600000000003</v>
      </c>
      <c r="F48" s="888">
        <v>55.835999999999999</v>
      </c>
      <c r="G48" s="888">
        <v>390.48599999999999</v>
      </c>
      <c r="H48" s="888">
        <v>1.139</v>
      </c>
      <c r="I48" s="888">
        <v>4.0529999999999999</v>
      </c>
      <c r="J48" s="893" t="s">
        <v>71</v>
      </c>
      <c r="K48" s="458">
        <v>9.4830000000000005</v>
      </c>
      <c r="L48" s="458">
        <v>70.47</v>
      </c>
      <c r="M48" s="458">
        <v>4.5010000000000003</v>
      </c>
      <c r="N48" s="458">
        <v>30.530999999999999</v>
      </c>
      <c r="O48" s="458">
        <v>13.795999999999999</v>
      </c>
      <c r="P48" s="458">
        <v>109.726</v>
      </c>
      <c r="Q48" s="458">
        <f t="shared" si="2"/>
        <v>150.60499999999999</v>
      </c>
      <c r="R48" s="458">
        <f t="shared" si="3"/>
        <v>996.1</v>
      </c>
    </row>
    <row r="49" spans="1:18" s="459" customFormat="1" ht="21.95" customHeight="1" x14ac:dyDescent="0.35">
      <c r="A49" s="893" t="s">
        <v>72</v>
      </c>
      <c r="B49" s="888">
        <v>32.235999999999997</v>
      </c>
      <c r="C49" s="888">
        <v>127.426</v>
      </c>
      <c r="D49" s="888">
        <v>32.540999999999997</v>
      </c>
      <c r="E49" s="888">
        <v>265.30500000000001</v>
      </c>
      <c r="F49" s="888">
        <v>59.503</v>
      </c>
      <c r="G49" s="888">
        <v>378.97699999999998</v>
      </c>
      <c r="H49" s="888">
        <v>1.163</v>
      </c>
      <c r="I49" s="888">
        <v>4.1100000000000003</v>
      </c>
      <c r="J49" s="893" t="s">
        <v>72</v>
      </c>
      <c r="K49" s="458">
        <v>9.5909999999999993</v>
      </c>
      <c r="L49" s="458">
        <v>70.882999999999996</v>
      </c>
      <c r="M49" s="458">
        <v>4.5090000000000003</v>
      </c>
      <c r="N49" s="458">
        <v>30.530999999999999</v>
      </c>
      <c r="O49" s="458">
        <v>13.851000000000001</v>
      </c>
      <c r="P49" s="458">
        <v>110.589</v>
      </c>
      <c r="Q49" s="458">
        <f t="shared" si="2"/>
        <v>153.39400000000001</v>
      </c>
      <c r="R49" s="458">
        <f t="shared" si="3"/>
        <v>987.82099999999991</v>
      </c>
    </row>
    <row r="50" spans="1:18" s="459" customFormat="1" ht="21.95" customHeight="1" x14ac:dyDescent="0.35">
      <c r="A50" s="893" t="s">
        <v>73</v>
      </c>
      <c r="B50" s="888">
        <v>26.821000000000002</v>
      </c>
      <c r="C50" s="888">
        <v>113.41</v>
      </c>
      <c r="D50" s="888">
        <v>32.737000000000002</v>
      </c>
      <c r="E50" s="888">
        <v>268.57600000000002</v>
      </c>
      <c r="F50" s="888">
        <v>59.215000000000003</v>
      </c>
      <c r="G50" s="888">
        <v>381.26900000000001</v>
      </c>
      <c r="H50" s="888">
        <v>1.1850000000000001</v>
      </c>
      <c r="I50" s="888">
        <v>4.2750000000000004</v>
      </c>
      <c r="J50" s="893" t="s">
        <v>73</v>
      </c>
      <c r="K50" s="458">
        <v>9.8049999999999997</v>
      </c>
      <c r="L50" s="458">
        <v>75.382000000000005</v>
      </c>
      <c r="M50" s="458">
        <v>4.9080000000000004</v>
      </c>
      <c r="N50" s="458">
        <v>30.9</v>
      </c>
      <c r="O50" s="458">
        <v>15.045</v>
      </c>
      <c r="P50" s="458">
        <v>122.68899999999999</v>
      </c>
      <c r="Q50" s="458">
        <f t="shared" si="2"/>
        <v>149.71599999999998</v>
      </c>
      <c r="R50" s="458">
        <f t="shared" si="3"/>
        <v>996.50099999999998</v>
      </c>
    </row>
    <row r="51" spans="1:18" s="459" customFormat="1" ht="21.95" customHeight="1" x14ac:dyDescent="0.35">
      <c r="A51" s="893" t="s">
        <v>74</v>
      </c>
      <c r="B51" s="888">
        <v>19.756</v>
      </c>
      <c r="C51" s="888">
        <v>76.042000000000002</v>
      </c>
      <c r="D51" s="888">
        <v>35.685000000000002</v>
      </c>
      <c r="E51" s="888">
        <v>299.81599999999997</v>
      </c>
      <c r="F51" s="888">
        <v>60.055</v>
      </c>
      <c r="G51" s="888">
        <v>391.78100000000001</v>
      </c>
      <c r="H51" s="888">
        <v>1.175</v>
      </c>
      <c r="I51" s="888">
        <v>3.8959999999999999</v>
      </c>
      <c r="J51" s="893" t="s">
        <v>74</v>
      </c>
      <c r="K51" s="458">
        <v>9.5679999999999996</v>
      </c>
      <c r="L51" s="458">
        <v>71.947999999999993</v>
      </c>
      <c r="M51" s="458">
        <v>4.9169999999999998</v>
      </c>
      <c r="N51" s="458">
        <v>30.943000000000001</v>
      </c>
      <c r="O51" s="458">
        <v>6.3049999999999997</v>
      </c>
      <c r="P51" s="458">
        <v>38.118000000000002</v>
      </c>
      <c r="Q51" s="458">
        <f t="shared" si="2"/>
        <v>137.46100000000001</v>
      </c>
      <c r="R51" s="458">
        <f t="shared" si="3"/>
        <v>912.54399999999987</v>
      </c>
    </row>
    <row r="52" spans="1:18" s="459" customFormat="1" ht="21.95" customHeight="1" x14ac:dyDescent="0.35">
      <c r="A52" s="893" t="s">
        <v>75</v>
      </c>
      <c r="B52" s="888">
        <v>25.032</v>
      </c>
      <c r="C52" s="888">
        <v>96.210999999999999</v>
      </c>
      <c r="D52" s="888">
        <v>32.423999999999999</v>
      </c>
      <c r="E52" s="888">
        <v>268.92</v>
      </c>
      <c r="F52" s="888">
        <v>60.466999999999999</v>
      </c>
      <c r="G52" s="888">
        <v>396.137</v>
      </c>
      <c r="H52" s="888">
        <v>1.175</v>
      </c>
      <c r="I52" s="888">
        <v>4.032</v>
      </c>
      <c r="J52" s="893" t="s">
        <v>75</v>
      </c>
      <c r="K52" s="458">
        <v>9.9719999999999995</v>
      </c>
      <c r="L52" s="458">
        <v>74.578999999999994</v>
      </c>
      <c r="M52" s="458">
        <v>5.14</v>
      </c>
      <c r="N52" s="458">
        <v>31.393999999999998</v>
      </c>
      <c r="O52" s="458">
        <v>7.3</v>
      </c>
      <c r="P52" s="458">
        <v>42.161999999999999</v>
      </c>
      <c r="Q52" s="458">
        <f t="shared" si="2"/>
        <v>141.51</v>
      </c>
      <c r="R52" s="458">
        <f t="shared" si="3"/>
        <v>913.43500000000006</v>
      </c>
    </row>
    <row r="53" spans="1:18" s="459" customFormat="1" ht="21.95" customHeight="1" x14ac:dyDescent="0.35">
      <c r="A53" s="893" t="s">
        <v>76</v>
      </c>
      <c r="B53" s="888">
        <v>25.92</v>
      </c>
      <c r="C53" s="888">
        <v>100.78700000000001</v>
      </c>
      <c r="D53" s="888">
        <v>32.509</v>
      </c>
      <c r="E53" s="888">
        <v>270.49299999999999</v>
      </c>
      <c r="F53" s="888">
        <v>63.143999999999998</v>
      </c>
      <c r="G53" s="888">
        <v>402.51400000000001</v>
      </c>
      <c r="H53" s="888">
        <v>1.1100000000000001</v>
      </c>
      <c r="I53" s="888">
        <v>3.7890000000000001</v>
      </c>
      <c r="J53" s="893" t="s">
        <v>76</v>
      </c>
      <c r="K53" s="458">
        <v>9.5009999999999994</v>
      </c>
      <c r="L53" s="458">
        <v>72.287999999999997</v>
      </c>
      <c r="M53" s="458">
        <v>5.03</v>
      </c>
      <c r="N53" s="458">
        <v>30.882999999999999</v>
      </c>
      <c r="O53" s="458">
        <v>7.5529999999999999</v>
      </c>
      <c r="P53" s="458">
        <v>45.188000000000002</v>
      </c>
      <c r="Q53" s="458">
        <f t="shared" si="2"/>
        <v>144.767</v>
      </c>
      <c r="R53" s="458">
        <f t="shared" si="3"/>
        <v>925.94200000000001</v>
      </c>
    </row>
    <row r="54" spans="1:18" s="459" customFormat="1" ht="21.95" customHeight="1" x14ac:dyDescent="0.35">
      <c r="A54" s="893" t="s">
        <v>77</v>
      </c>
      <c r="B54" s="888">
        <v>26.297999999999998</v>
      </c>
      <c r="C54" s="888">
        <v>101.72499999999999</v>
      </c>
      <c r="D54" s="888">
        <v>33.753999999999998</v>
      </c>
      <c r="E54" s="888">
        <v>280.79500000000002</v>
      </c>
      <c r="F54" s="888">
        <v>62.731999999999999</v>
      </c>
      <c r="G54" s="888">
        <v>399.214</v>
      </c>
      <c r="H54" s="888">
        <v>1.1120000000000001</v>
      </c>
      <c r="I54" s="888">
        <v>3.819</v>
      </c>
      <c r="J54" s="893" t="s">
        <v>77</v>
      </c>
      <c r="K54" s="458">
        <v>8.8580000000000005</v>
      </c>
      <c r="L54" s="458">
        <v>66.879000000000005</v>
      </c>
      <c r="M54" s="458">
        <v>4.93</v>
      </c>
      <c r="N54" s="458">
        <v>29.667999999999999</v>
      </c>
      <c r="O54" s="458">
        <v>7.2549999999999999</v>
      </c>
      <c r="P54" s="458">
        <v>43.094000000000001</v>
      </c>
      <c r="Q54" s="458">
        <f t="shared" si="2"/>
        <v>144.93899999999999</v>
      </c>
      <c r="R54" s="458">
        <f t="shared" si="3"/>
        <v>925.19399999999996</v>
      </c>
    </row>
    <row r="55" spans="1:18" s="459" customFormat="1" ht="21.95" customHeight="1" x14ac:dyDescent="0.35">
      <c r="A55" s="893" t="s">
        <v>78</v>
      </c>
      <c r="B55" s="888">
        <v>26.731999999999999</v>
      </c>
      <c r="C55" s="888">
        <v>112.386</v>
      </c>
      <c r="D55" s="888">
        <v>36.524000000000001</v>
      </c>
      <c r="E55" s="888">
        <v>201.16499999999999</v>
      </c>
      <c r="F55" s="888">
        <v>62.338000000000001</v>
      </c>
      <c r="G55" s="888">
        <v>404.17700000000002</v>
      </c>
      <c r="H55" s="888">
        <v>1.054</v>
      </c>
      <c r="I55" s="888">
        <v>3.6110000000000002</v>
      </c>
      <c r="J55" s="893" t="s">
        <v>78</v>
      </c>
      <c r="K55" s="458">
        <v>8.5289999999999999</v>
      </c>
      <c r="L55" s="458">
        <v>63.543999999999997</v>
      </c>
      <c r="M55" s="458">
        <v>4.9160000000000004</v>
      </c>
      <c r="N55" s="458">
        <v>29.524000000000001</v>
      </c>
      <c r="O55" s="458">
        <v>7.92</v>
      </c>
      <c r="P55" s="458">
        <v>48.219000000000001</v>
      </c>
      <c r="Q55" s="458">
        <f t="shared" si="2"/>
        <v>148.01299999999998</v>
      </c>
      <c r="R55" s="458">
        <f t="shared" si="3"/>
        <v>862.62600000000009</v>
      </c>
    </row>
    <row r="56" spans="1:18" s="459" customFormat="1" ht="21.95" customHeight="1" x14ac:dyDescent="0.35">
      <c r="A56" s="893" t="s">
        <v>79</v>
      </c>
      <c r="B56" s="888">
        <v>27.279</v>
      </c>
      <c r="C56" s="888">
        <v>111.66800000000001</v>
      </c>
      <c r="D56" s="888">
        <v>37.069000000000003</v>
      </c>
      <c r="E56" s="888">
        <v>202.304</v>
      </c>
      <c r="F56" s="888">
        <v>62.45</v>
      </c>
      <c r="G56" s="888">
        <v>404.86900000000003</v>
      </c>
      <c r="H56" s="888">
        <v>1.1040000000000001</v>
      </c>
      <c r="I56" s="888">
        <v>3.6070000000000002</v>
      </c>
      <c r="J56" s="893" t="s">
        <v>79</v>
      </c>
      <c r="K56" s="458">
        <v>5.7839999999999998</v>
      </c>
      <c r="L56" s="458">
        <v>67.206999999999994</v>
      </c>
      <c r="M56" s="458">
        <v>4.173</v>
      </c>
      <c r="N56" s="458">
        <v>26.314</v>
      </c>
      <c r="O56" s="458">
        <v>8.4120000000000008</v>
      </c>
      <c r="P56" s="458">
        <v>49.844999999999999</v>
      </c>
      <c r="Q56" s="458">
        <f t="shared" si="2"/>
        <v>146.27100000000002</v>
      </c>
      <c r="R56" s="458">
        <f t="shared" si="3"/>
        <v>865.81399999999996</v>
      </c>
    </row>
    <row r="57" spans="1:18" s="459" customFormat="1" ht="21.95" customHeight="1" x14ac:dyDescent="0.35">
      <c r="A57" s="893" t="s">
        <v>80</v>
      </c>
      <c r="B57" s="888">
        <v>28.091999999999999</v>
      </c>
      <c r="C57" s="888">
        <v>109.47199999999999</v>
      </c>
      <c r="D57" s="888">
        <v>38.481000000000002</v>
      </c>
      <c r="E57" s="888">
        <v>209.696</v>
      </c>
      <c r="F57" s="888">
        <v>62.061999999999998</v>
      </c>
      <c r="G57" s="888">
        <v>400.483</v>
      </c>
      <c r="H57" s="888">
        <v>1.105</v>
      </c>
      <c r="I57" s="888">
        <v>3.7719999999999998</v>
      </c>
      <c r="J57" s="893" t="s">
        <v>80</v>
      </c>
      <c r="K57" s="458">
        <v>5.3869999999999996</v>
      </c>
      <c r="L57" s="458">
        <v>51.572000000000003</v>
      </c>
      <c r="M57" s="458">
        <v>4.0350000000000001</v>
      </c>
      <c r="N57" s="458">
        <v>25.003</v>
      </c>
      <c r="O57" s="458">
        <v>8.657</v>
      </c>
      <c r="P57" s="458">
        <v>51.984999999999999</v>
      </c>
      <c r="Q57" s="458">
        <f t="shared" si="2"/>
        <v>147.81899999999999</v>
      </c>
      <c r="R57" s="458">
        <f t="shared" si="3"/>
        <v>851.98300000000017</v>
      </c>
    </row>
    <row r="58" spans="1:18" s="459" customFormat="1" ht="21.95" customHeight="1" x14ac:dyDescent="0.35">
      <c r="A58" s="894" t="s">
        <v>81</v>
      </c>
      <c r="B58" s="888">
        <v>27.956</v>
      </c>
      <c r="C58" s="888">
        <v>110.503</v>
      </c>
      <c r="D58" s="888">
        <v>38.970999999999997</v>
      </c>
      <c r="E58" s="888">
        <v>213.227</v>
      </c>
      <c r="F58" s="888">
        <v>59.15</v>
      </c>
      <c r="G58" s="888">
        <v>387.88400000000001</v>
      </c>
      <c r="H58" s="888">
        <v>1.0980000000000001</v>
      </c>
      <c r="I58" s="888">
        <v>3.7469999999999999</v>
      </c>
      <c r="J58" s="894" t="s">
        <v>81</v>
      </c>
      <c r="K58" s="458">
        <v>5.3940000000000001</v>
      </c>
      <c r="L58" s="458">
        <v>51.451000000000001</v>
      </c>
      <c r="M58" s="458">
        <v>5.5359999999999996</v>
      </c>
      <c r="N58" s="458">
        <v>31.614999999999998</v>
      </c>
      <c r="O58" s="458">
        <v>6.2709999999999999</v>
      </c>
      <c r="P58" s="458">
        <v>37.268000000000001</v>
      </c>
      <c r="Q58" s="458">
        <f t="shared" si="2"/>
        <v>144.37599999999998</v>
      </c>
      <c r="R58" s="458">
        <f t="shared" si="3"/>
        <v>835.69500000000005</v>
      </c>
    </row>
    <row r="59" spans="1:18" s="459" customFormat="1" ht="21.95" customHeight="1" x14ac:dyDescent="0.35">
      <c r="A59" s="894" t="s">
        <v>82</v>
      </c>
      <c r="B59" s="888">
        <v>31.149000000000001</v>
      </c>
      <c r="C59" s="888">
        <v>122.874</v>
      </c>
      <c r="D59" s="888">
        <v>39.578000000000003</v>
      </c>
      <c r="E59" s="888">
        <v>215.779</v>
      </c>
      <c r="F59" s="888">
        <v>59.109000000000002</v>
      </c>
      <c r="G59" s="888">
        <v>329.3</v>
      </c>
      <c r="H59" s="888">
        <v>1.0680000000000001</v>
      </c>
      <c r="I59" s="888">
        <v>3.6669999999999998</v>
      </c>
      <c r="J59" s="894" t="s">
        <v>82</v>
      </c>
      <c r="K59" s="458">
        <v>5.4329999999999998</v>
      </c>
      <c r="L59" s="458">
        <v>51.726999999999997</v>
      </c>
      <c r="M59" s="458">
        <v>5.633</v>
      </c>
      <c r="N59" s="458">
        <v>32.878</v>
      </c>
      <c r="O59" s="458">
        <v>12.268000000000001</v>
      </c>
      <c r="P59" s="458">
        <v>63.216000000000001</v>
      </c>
      <c r="Q59" s="458">
        <f t="shared" si="2"/>
        <v>154.23800000000003</v>
      </c>
      <c r="R59" s="458">
        <f t="shared" si="3"/>
        <v>819.44100000000003</v>
      </c>
    </row>
    <row r="60" spans="1:18" s="459" customFormat="1" ht="18" customHeight="1" x14ac:dyDescent="0.3">
      <c r="A60" s="462"/>
      <c r="B60" s="463"/>
      <c r="C60" s="463"/>
      <c r="D60" s="463"/>
      <c r="E60" s="463"/>
      <c r="F60" s="463"/>
      <c r="G60" s="463"/>
      <c r="H60" s="463"/>
      <c r="I60" s="463"/>
      <c r="J60" s="462"/>
      <c r="K60" s="463"/>
      <c r="L60" s="463"/>
      <c r="M60" s="463"/>
      <c r="N60" s="463"/>
      <c r="O60" s="463"/>
      <c r="P60" s="463"/>
      <c r="Q60" s="463"/>
      <c r="R60" s="463"/>
    </row>
    <row r="61" spans="1:18" s="459" customFormat="1" ht="20.100000000000001" customHeight="1" x14ac:dyDescent="0.25">
      <c r="A61" s="464" t="s">
        <v>227</v>
      </c>
      <c r="I61" s="465" t="s">
        <v>99</v>
      </c>
      <c r="J61" s="464" t="s">
        <v>227</v>
      </c>
      <c r="R61" s="317" t="s">
        <v>241</v>
      </c>
    </row>
    <row r="62" spans="1:18" s="443" customFormat="1" ht="20.100000000000001" customHeight="1" x14ac:dyDescent="0.25">
      <c r="A62" s="466" t="s">
        <v>262</v>
      </c>
      <c r="J62" s="466"/>
      <c r="R62" s="347"/>
    </row>
    <row r="63" spans="1:18" s="443" customFormat="1" ht="20.100000000000001" customHeight="1" x14ac:dyDescent="0.25">
      <c r="A63" s="466"/>
      <c r="J63" s="466"/>
      <c r="R63" s="347"/>
    </row>
    <row r="64" spans="1:18" s="443" customFormat="1" ht="20.100000000000001" customHeight="1" x14ac:dyDescent="0.25">
      <c r="A64" s="466"/>
      <c r="J64" s="466"/>
      <c r="R64" s="347"/>
    </row>
    <row r="65" spans="1:18" ht="20.100000000000001" customHeight="1" x14ac:dyDescent="0.25"/>
    <row r="66" spans="1:18" ht="20.100000000000001" customHeight="1" x14ac:dyDescent="0.3">
      <c r="A66" s="780">
        <v>49</v>
      </c>
      <c r="B66" s="780"/>
      <c r="C66" s="780"/>
      <c r="D66" s="780"/>
      <c r="E66" s="780"/>
      <c r="F66" s="780"/>
      <c r="G66" s="780"/>
      <c r="H66" s="780"/>
      <c r="I66" s="780"/>
      <c r="J66" s="780">
        <v>50</v>
      </c>
      <c r="K66" s="780"/>
      <c r="L66" s="780"/>
      <c r="M66" s="780"/>
      <c r="N66" s="780"/>
      <c r="O66" s="780"/>
      <c r="P66" s="780"/>
      <c r="Q66" s="780"/>
      <c r="R66" s="780"/>
    </row>
    <row r="67" spans="1:18" ht="20.100000000000001" customHeight="1" x14ac:dyDescent="0.25"/>
    <row r="68" spans="1:18" ht="20.100000000000001" customHeight="1" x14ac:dyDescent="0.25"/>
    <row r="8143" spans="1:10" x14ac:dyDescent="0.25">
      <c r="A8143" s="456" t="s">
        <v>86</v>
      </c>
      <c r="J8143" s="456" t="s">
        <v>86</v>
      </c>
    </row>
    <row r="8144" spans="1:10" x14ac:dyDescent="0.25">
      <c r="A8144" s="456" t="s">
        <v>87</v>
      </c>
      <c r="J8144" s="456" t="s">
        <v>87</v>
      </c>
    </row>
    <row r="8145" spans="1:10" x14ac:dyDescent="0.25">
      <c r="A8145" s="456" t="s">
        <v>88</v>
      </c>
      <c r="J8145" s="456" t="s">
        <v>88</v>
      </c>
    </row>
    <row r="8146" spans="1:10" x14ac:dyDescent="0.25">
      <c r="A8146" s="456" t="s">
        <v>89</v>
      </c>
      <c r="J8146" s="456" t="s">
        <v>89</v>
      </c>
    </row>
  </sheetData>
  <mergeCells count="11">
    <mergeCell ref="A66:I66"/>
    <mergeCell ref="J66:R66"/>
    <mergeCell ref="A3:I3"/>
    <mergeCell ref="J3:R3"/>
    <mergeCell ref="A4:I4"/>
    <mergeCell ref="J4:R4"/>
    <mergeCell ref="A7:A8"/>
    <mergeCell ref="J7:J8"/>
    <mergeCell ref="M7:N7"/>
    <mergeCell ref="O7:P7"/>
    <mergeCell ref="Q7:R7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  <colBreaks count="1" manualBreakCount="1">
    <brk id="9" max="6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N8165"/>
  <sheetViews>
    <sheetView showGridLines="0" view="pageBreakPreview" zoomScale="60" zoomScaleNormal="75" workbookViewId="0">
      <selection activeCell="A69" sqref="A69"/>
    </sheetView>
  </sheetViews>
  <sheetFormatPr defaultColWidth="11" defaultRowHeight="12.75" x14ac:dyDescent="0.2"/>
  <cols>
    <col min="1" max="1" width="15.28515625" style="2" customWidth="1"/>
    <col min="2" max="2" width="13.28515625" style="2" customWidth="1"/>
    <col min="3" max="3" width="15.42578125" style="2" customWidth="1"/>
    <col min="4" max="5" width="11.140625" style="2" customWidth="1"/>
    <col min="6" max="6" width="12.140625" style="2" customWidth="1"/>
    <col min="7" max="7" width="13.28515625" style="2" customWidth="1"/>
    <col min="8" max="8" width="10.42578125" style="2" customWidth="1"/>
    <col min="9" max="9" width="10" style="2" bestFit="1" customWidth="1"/>
    <col min="10" max="10" width="12.42578125" style="2" customWidth="1"/>
    <col min="11" max="11" width="15.5703125" style="2" customWidth="1"/>
    <col min="12" max="12" width="13.42578125" style="2" customWidth="1"/>
    <col min="13" max="16384" width="11" style="2"/>
  </cols>
  <sheetData>
    <row r="1" spans="1:13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3" ht="20.100000000000001" customHeight="1" x14ac:dyDescent="0.3">
      <c r="D2" s="3" t="s">
        <v>0</v>
      </c>
      <c r="J2" s="1"/>
      <c r="K2" s="1"/>
      <c r="L2" s="4"/>
    </row>
    <row r="3" spans="1:13" ht="24.95" customHeight="1" x14ac:dyDescent="0.35">
      <c r="A3" s="687" t="s">
        <v>1</v>
      </c>
      <c r="B3" s="687"/>
      <c r="C3" s="687"/>
      <c r="D3" s="687"/>
      <c r="E3" s="687"/>
      <c r="F3" s="687"/>
      <c r="G3" s="687"/>
      <c r="H3" s="687"/>
      <c r="I3" s="687"/>
      <c r="J3" s="687"/>
      <c r="K3" s="687"/>
      <c r="L3" s="687"/>
    </row>
    <row r="4" spans="1:13" ht="24.95" customHeight="1" x14ac:dyDescent="0.35">
      <c r="A4" s="687" t="s">
        <v>2</v>
      </c>
      <c r="B4" s="687"/>
      <c r="C4" s="687"/>
      <c r="D4" s="687"/>
      <c r="E4" s="687"/>
      <c r="F4" s="687"/>
      <c r="G4" s="687"/>
      <c r="H4" s="687"/>
      <c r="I4" s="687"/>
      <c r="J4" s="687"/>
      <c r="K4" s="687"/>
      <c r="L4" s="687"/>
    </row>
    <row r="5" spans="1:13" ht="20.100000000000001" customHeight="1" x14ac:dyDescent="0.2"/>
    <row r="6" spans="1:13" ht="20.100000000000001" customHeight="1" x14ac:dyDescent="0.3">
      <c r="A6" s="5"/>
      <c r="B6" s="5"/>
      <c r="C6" s="5"/>
      <c r="D6" s="5"/>
      <c r="E6" s="5"/>
      <c r="F6" s="5"/>
      <c r="G6" s="5"/>
      <c r="H6" s="5"/>
      <c r="I6" s="5"/>
      <c r="J6" s="6"/>
      <c r="K6" s="6"/>
      <c r="L6" s="7" t="s">
        <v>3</v>
      </c>
      <c r="M6" s="8"/>
    </row>
    <row r="7" spans="1:13" ht="21" customHeight="1" x14ac:dyDescent="0.2">
      <c r="A7" s="688" t="s">
        <v>4</v>
      </c>
      <c r="B7" s="691" t="s">
        <v>5</v>
      </c>
      <c r="C7" s="691" t="s">
        <v>6</v>
      </c>
      <c r="D7" s="694" t="s">
        <v>7</v>
      </c>
      <c r="E7" s="694"/>
      <c r="F7" s="688"/>
      <c r="G7" s="696" t="s">
        <v>8</v>
      </c>
      <c r="H7" s="688"/>
      <c r="I7" s="698" t="s">
        <v>9</v>
      </c>
      <c r="J7" s="698"/>
      <c r="K7" s="698"/>
      <c r="L7" s="699"/>
      <c r="M7" s="8"/>
    </row>
    <row r="8" spans="1:13" ht="21" customHeight="1" x14ac:dyDescent="0.2">
      <c r="A8" s="689"/>
      <c r="B8" s="692"/>
      <c r="C8" s="692"/>
      <c r="D8" s="695"/>
      <c r="E8" s="695"/>
      <c r="F8" s="690"/>
      <c r="G8" s="697"/>
      <c r="H8" s="690"/>
      <c r="I8" s="698"/>
      <c r="J8" s="698"/>
      <c r="K8" s="698"/>
      <c r="L8" s="699"/>
      <c r="M8" s="8"/>
    </row>
    <row r="9" spans="1:13" ht="72" customHeight="1" x14ac:dyDescent="0.2">
      <c r="A9" s="689"/>
      <c r="B9" s="692"/>
      <c r="C9" s="692"/>
      <c r="D9" s="9" t="s">
        <v>10</v>
      </c>
      <c r="E9" s="691" t="s">
        <v>11</v>
      </c>
      <c r="F9" s="681" t="s">
        <v>12</v>
      </c>
      <c r="G9" s="681" t="s">
        <v>13</v>
      </c>
      <c r="H9" s="10" t="s">
        <v>10</v>
      </c>
      <c r="I9" s="683" t="s">
        <v>304</v>
      </c>
      <c r="J9" s="685" t="s">
        <v>14</v>
      </c>
      <c r="K9" s="685" t="s">
        <v>15</v>
      </c>
      <c r="L9" s="11" t="s">
        <v>16</v>
      </c>
      <c r="M9" s="8"/>
    </row>
    <row r="10" spans="1:13" ht="30" customHeight="1" x14ac:dyDescent="0.35">
      <c r="A10" s="690"/>
      <c r="B10" s="693"/>
      <c r="C10" s="12" t="s">
        <v>17</v>
      </c>
      <c r="D10" s="12" t="s">
        <v>18</v>
      </c>
      <c r="E10" s="693"/>
      <c r="F10" s="682"/>
      <c r="G10" s="682"/>
      <c r="H10" s="13" t="s">
        <v>19</v>
      </c>
      <c r="I10" s="684"/>
      <c r="J10" s="686"/>
      <c r="K10" s="686"/>
      <c r="L10" s="14" t="s">
        <v>20</v>
      </c>
      <c r="M10" s="8"/>
    </row>
    <row r="11" spans="1:13" ht="18.75" x14ac:dyDescent="0.3">
      <c r="A11" s="15" t="s">
        <v>21</v>
      </c>
      <c r="B11" s="16" t="s">
        <v>22</v>
      </c>
      <c r="C11" s="16" t="s">
        <v>23</v>
      </c>
      <c r="D11" s="16" t="s">
        <v>24</v>
      </c>
      <c r="E11" s="16" t="s">
        <v>25</v>
      </c>
      <c r="F11" s="16" t="s">
        <v>26</v>
      </c>
      <c r="G11" s="16" t="s">
        <v>27</v>
      </c>
      <c r="H11" s="16" t="s">
        <v>28</v>
      </c>
      <c r="I11" s="16" t="s">
        <v>29</v>
      </c>
      <c r="J11" s="16" t="s">
        <v>30</v>
      </c>
      <c r="K11" s="16" t="s">
        <v>31</v>
      </c>
      <c r="L11" s="17" t="s">
        <v>32</v>
      </c>
      <c r="M11" s="8"/>
    </row>
    <row r="12" spans="1:13" ht="15" customHeight="1" x14ac:dyDescent="0.3">
      <c r="A12" s="18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</row>
    <row r="13" spans="1:13" s="21" customFormat="1" ht="20.100000000000001" customHeight="1" x14ac:dyDescent="0.3">
      <c r="A13" s="20" t="s">
        <v>33</v>
      </c>
      <c r="B13" s="21">
        <v>14091</v>
      </c>
      <c r="C13" s="21">
        <v>12466</v>
      </c>
      <c r="D13" s="21">
        <f t="shared" ref="D13:D22" si="0">SUM(E13:F13)</f>
        <v>5604</v>
      </c>
      <c r="E13" s="21">
        <v>2595</v>
      </c>
      <c r="F13" s="21">
        <v>3009</v>
      </c>
      <c r="G13" s="21">
        <v>716</v>
      </c>
      <c r="H13" s="21">
        <f t="shared" ref="H13:H18" si="1">SUM(F13,G13)</f>
        <v>3725</v>
      </c>
      <c r="I13" s="21">
        <v>491</v>
      </c>
      <c r="J13" s="21">
        <v>1849</v>
      </c>
      <c r="K13" s="21">
        <v>4522</v>
      </c>
      <c r="L13" s="21">
        <f t="shared" ref="L13:L33" si="2">I13+J13+K13</f>
        <v>6862</v>
      </c>
    </row>
    <row r="14" spans="1:13" s="21" customFormat="1" ht="20.100000000000001" customHeight="1" x14ac:dyDescent="0.3">
      <c r="A14" s="20" t="s">
        <v>34</v>
      </c>
      <c r="B14" s="21">
        <v>14091</v>
      </c>
      <c r="C14" s="21">
        <v>12501</v>
      </c>
      <c r="D14" s="21">
        <f t="shared" si="0"/>
        <v>5249</v>
      </c>
      <c r="E14" s="21">
        <v>2574</v>
      </c>
      <c r="F14" s="21">
        <v>2675</v>
      </c>
      <c r="G14" s="21">
        <v>563</v>
      </c>
      <c r="H14" s="21">
        <f t="shared" si="1"/>
        <v>3238</v>
      </c>
      <c r="I14" s="21">
        <v>619</v>
      </c>
      <c r="J14" s="21">
        <v>1926</v>
      </c>
      <c r="K14" s="21">
        <v>4706</v>
      </c>
      <c r="L14" s="21">
        <f t="shared" si="2"/>
        <v>7251</v>
      </c>
    </row>
    <row r="15" spans="1:13" s="21" customFormat="1" ht="20.100000000000001" customHeight="1" x14ac:dyDescent="0.3">
      <c r="A15" s="20" t="s">
        <v>35</v>
      </c>
      <c r="B15" s="21">
        <v>14091</v>
      </c>
      <c r="C15" s="21">
        <v>12477</v>
      </c>
      <c r="D15" s="21">
        <f t="shared" si="0"/>
        <v>5580</v>
      </c>
      <c r="E15" s="21">
        <v>2761</v>
      </c>
      <c r="F15" s="21">
        <v>2819</v>
      </c>
      <c r="G15" s="21">
        <v>559</v>
      </c>
      <c r="H15" s="21">
        <f t="shared" si="1"/>
        <v>3378</v>
      </c>
      <c r="I15" s="21">
        <v>493</v>
      </c>
      <c r="J15" s="21">
        <v>1817</v>
      </c>
      <c r="K15" s="21">
        <v>4587</v>
      </c>
      <c r="L15" s="21">
        <f t="shared" si="2"/>
        <v>6897</v>
      </c>
    </row>
    <row r="16" spans="1:13" s="21" customFormat="1" ht="20.100000000000001" customHeight="1" x14ac:dyDescent="0.3">
      <c r="A16" s="20" t="s">
        <v>36</v>
      </c>
      <c r="B16" s="21">
        <v>14091</v>
      </c>
      <c r="C16" s="21">
        <v>12476</v>
      </c>
      <c r="D16" s="21">
        <f t="shared" si="0"/>
        <v>5594</v>
      </c>
      <c r="E16" s="21">
        <v>2482</v>
      </c>
      <c r="F16" s="21">
        <v>3112</v>
      </c>
      <c r="G16" s="21">
        <v>576</v>
      </c>
      <c r="H16" s="21">
        <f t="shared" si="1"/>
        <v>3688</v>
      </c>
      <c r="I16" s="21">
        <v>491</v>
      </c>
      <c r="J16" s="21">
        <v>2504</v>
      </c>
      <c r="K16" s="21">
        <v>3887</v>
      </c>
      <c r="L16" s="21">
        <f t="shared" si="2"/>
        <v>6882</v>
      </c>
    </row>
    <row r="17" spans="1:12" s="21" customFormat="1" ht="20.100000000000001" customHeight="1" x14ac:dyDescent="0.3">
      <c r="A17" s="20" t="s">
        <v>37</v>
      </c>
      <c r="B17" s="21">
        <v>14091</v>
      </c>
      <c r="C17" s="21">
        <v>12715</v>
      </c>
      <c r="D17" s="21">
        <f t="shared" si="0"/>
        <v>5358</v>
      </c>
      <c r="E17" s="21">
        <v>2416</v>
      </c>
      <c r="F17" s="21">
        <v>2942</v>
      </c>
      <c r="G17" s="21">
        <v>558</v>
      </c>
      <c r="H17" s="21">
        <f t="shared" si="1"/>
        <v>3500</v>
      </c>
      <c r="I17" s="21">
        <v>644</v>
      </c>
      <c r="J17" s="21">
        <v>1999</v>
      </c>
      <c r="K17" s="21">
        <v>4714</v>
      </c>
      <c r="L17" s="21">
        <f t="shared" si="2"/>
        <v>7357</v>
      </c>
    </row>
    <row r="18" spans="1:12" s="21" customFormat="1" ht="20.100000000000001" customHeight="1" x14ac:dyDescent="0.3">
      <c r="A18" s="20" t="s">
        <v>38</v>
      </c>
      <c r="B18" s="21">
        <v>14091</v>
      </c>
      <c r="C18" s="21">
        <v>12719</v>
      </c>
      <c r="D18" s="21">
        <f t="shared" si="0"/>
        <v>5132</v>
      </c>
      <c r="E18" s="21">
        <v>2210</v>
      </c>
      <c r="F18" s="21">
        <v>2922</v>
      </c>
      <c r="G18" s="21">
        <v>615</v>
      </c>
      <c r="H18" s="21">
        <f t="shared" si="1"/>
        <v>3537</v>
      </c>
      <c r="I18" s="21">
        <v>684</v>
      </c>
      <c r="J18" s="21">
        <v>2027</v>
      </c>
      <c r="K18" s="21">
        <v>4876</v>
      </c>
      <c r="L18" s="21">
        <f t="shared" si="2"/>
        <v>7587</v>
      </c>
    </row>
    <row r="19" spans="1:12" s="21" customFormat="1" ht="20.100000000000001" customHeight="1" x14ac:dyDescent="0.3">
      <c r="A19" s="20" t="s">
        <v>39</v>
      </c>
      <c r="B19" s="21">
        <v>14091</v>
      </c>
      <c r="C19" s="21">
        <v>12664</v>
      </c>
      <c r="D19" s="21">
        <f t="shared" si="0"/>
        <v>5377</v>
      </c>
      <c r="E19" s="21">
        <v>3130</v>
      </c>
      <c r="F19" s="21">
        <v>2247</v>
      </c>
      <c r="G19" s="21">
        <v>572</v>
      </c>
      <c r="H19" s="21">
        <v>3609</v>
      </c>
      <c r="I19" s="21">
        <v>633</v>
      </c>
      <c r="J19" s="21">
        <v>2274</v>
      </c>
      <c r="K19" s="21">
        <v>4380</v>
      </c>
      <c r="L19" s="21">
        <f t="shared" si="2"/>
        <v>7287</v>
      </c>
    </row>
    <row r="20" spans="1:12" s="21" customFormat="1" ht="20.100000000000001" customHeight="1" x14ac:dyDescent="0.3">
      <c r="A20" s="20" t="s">
        <v>40</v>
      </c>
      <c r="B20" s="21">
        <v>14091</v>
      </c>
      <c r="C20" s="21">
        <v>12516</v>
      </c>
      <c r="D20" s="21">
        <f t="shared" si="0"/>
        <v>5261</v>
      </c>
      <c r="E20" s="21">
        <v>2109</v>
      </c>
      <c r="F20" s="21">
        <v>3152</v>
      </c>
      <c r="G20" s="21">
        <v>1066</v>
      </c>
      <c r="H20" s="21">
        <f t="shared" ref="H20:H32" si="3">SUM(F20,G20)</f>
        <v>4218</v>
      </c>
      <c r="I20" s="21">
        <v>635</v>
      </c>
      <c r="J20" s="21">
        <v>1663</v>
      </c>
      <c r="K20" s="21">
        <v>4957</v>
      </c>
      <c r="L20" s="21">
        <f t="shared" si="2"/>
        <v>7255</v>
      </c>
    </row>
    <row r="21" spans="1:12" s="21" customFormat="1" ht="20.100000000000001" customHeight="1" x14ac:dyDescent="0.3">
      <c r="A21" s="20" t="s">
        <v>41</v>
      </c>
      <c r="B21" s="21">
        <v>14091</v>
      </c>
      <c r="C21" s="21">
        <v>12561</v>
      </c>
      <c r="D21" s="21">
        <f t="shared" si="0"/>
        <v>5319</v>
      </c>
      <c r="E21" s="21">
        <v>2111</v>
      </c>
      <c r="F21" s="21">
        <v>3208</v>
      </c>
      <c r="G21" s="21">
        <v>1075</v>
      </c>
      <c r="H21" s="21">
        <f t="shared" si="3"/>
        <v>4283</v>
      </c>
      <c r="I21" s="21">
        <v>637</v>
      </c>
      <c r="J21" s="21">
        <v>1668</v>
      </c>
      <c r="K21" s="21">
        <v>4937</v>
      </c>
      <c r="L21" s="21">
        <f t="shared" si="2"/>
        <v>7242</v>
      </c>
    </row>
    <row r="22" spans="1:12" s="21" customFormat="1" ht="20.100000000000001" customHeight="1" x14ac:dyDescent="0.3">
      <c r="A22" s="20" t="s">
        <v>42</v>
      </c>
      <c r="B22" s="21">
        <v>14091</v>
      </c>
      <c r="C22" s="21">
        <v>12503</v>
      </c>
      <c r="D22" s="21">
        <f t="shared" si="0"/>
        <v>5276</v>
      </c>
      <c r="E22" s="21">
        <v>2139</v>
      </c>
      <c r="F22" s="21">
        <v>3137</v>
      </c>
      <c r="G22" s="21">
        <v>821</v>
      </c>
      <c r="H22" s="21">
        <f t="shared" si="3"/>
        <v>3958</v>
      </c>
      <c r="I22" s="21">
        <v>631</v>
      </c>
      <c r="J22" s="21">
        <v>2685</v>
      </c>
      <c r="K22" s="21">
        <v>3911</v>
      </c>
      <c r="L22" s="21">
        <f t="shared" si="2"/>
        <v>7227</v>
      </c>
    </row>
    <row r="23" spans="1:12" s="21" customFormat="1" ht="20.100000000000001" customHeight="1" x14ac:dyDescent="0.3">
      <c r="A23" s="20" t="s">
        <v>43</v>
      </c>
      <c r="B23" s="21">
        <v>14091</v>
      </c>
      <c r="C23" s="21">
        <v>12541</v>
      </c>
      <c r="D23" s="21">
        <v>5446</v>
      </c>
      <c r="E23" s="21">
        <v>2374</v>
      </c>
      <c r="F23" s="21">
        <v>3072</v>
      </c>
      <c r="G23" s="21">
        <v>937</v>
      </c>
      <c r="H23" s="21">
        <f t="shared" si="3"/>
        <v>4009</v>
      </c>
      <c r="I23" s="21">
        <v>664</v>
      </c>
      <c r="J23" s="21">
        <v>2078</v>
      </c>
      <c r="K23" s="21">
        <v>4354</v>
      </c>
      <c r="L23" s="21">
        <f t="shared" si="2"/>
        <v>7096</v>
      </c>
    </row>
    <row r="24" spans="1:12" s="21" customFormat="1" ht="20.100000000000001" customHeight="1" x14ac:dyDescent="0.3">
      <c r="A24" s="20" t="s">
        <v>44</v>
      </c>
      <c r="B24" s="21">
        <v>14091</v>
      </c>
      <c r="C24" s="21">
        <v>13799</v>
      </c>
      <c r="D24" s="21">
        <v>5534</v>
      </c>
      <c r="E24" s="21">
        <v>2377</v>
      </c>
      <c r="F24" s="21">
        <v>3157</v>
      </c>
      <c r="G24" s="21">
        <v>859</v>
      </c>
      <c r="H24" s="21">
        <f t="shared" si="3"/>
        <v>4016</v>
      </c>
      <c r="I24" s="21">
        <v>480</v>
      </c>
      <c r="J24" s="21">
        <v>3851</v>
      </c>
      <c r="K24" s="21">
        <v>3933</v>
      </c>
      <c r="L24" s="21">
        <f t="shared" si="2"/>
        <v>8264</v>
      </c>
    </row>
    <row r="25" spans="1:12" s="21" customFormat="1" ht="20.100000000000001" customHeight="1" x14ac:dyDescent="0.3">
      <c r="A25" s="20" t="s">
        <v>45</v>
      </c>
      <c r="B25" s="21">
        <v>14091</v>
      </c>
      <c r="C25" s="21">
        <v>14091</v>
      </c>
      <c r="D25" s="21">
        <v>5970</v>
      </c>
      <c r="E25" s="21">
        <v>2471</v>
      </c>
      <c r="F25" s="21">
        <v>3499</v>
      </c>
      <c r="G25" s="21">
        <v>897</v>
      </c>
      <c r="H25" s="21">
        <f t="shared" si="3"/>
        <v>4396</v>
      </c>
      <c r="I25" s="21">
        <v>676</v>
      </c>
      <c r="J25" s="21">
        <v>1941</v>
      </c>
      <c r="K25" s="21">
        <v>5504</v>
      </c>
      <c r="L25" s="21">
        <f t="shared" si="2"/>
        <v>8121</v>
      </c>
    </row>
    <row r="26" spans="1:12" s="21" customFormat="1" ht="20.100000000000001" customHeight="1" x14ac:dyDescent="0.3">
      <c r="A26" s="20" t="s">
        <v>46</v>
      </c>
      <c r="B26" s="21">
        <v>14091</v>
      </c>
      <c r="C26" s="21">
        <v>14091</v>
      </c>
      <c r="D26" s="21">
        <v>5570</v>
      </c>
      <c r="E26" s="21">
        <v>2508</v>
      </c>
      <c r="F26" s="21">
        <v>3054</v>
      </c>
      <c r="G26" s="21">
        <v>782</v>
      </c>
      <c r="H26" s="21">
        <f t="shared" si="3"/>
        <v>3836</v>
      </c>
      <c r="I26" s="21">
        <v>675</v>
      </c>
      <c r="J26" s="21">
        <v>1933</v>
      </c>
      <c r="K26" s="21">
        <v>5922</v>
      </c>
      <c r="L26" s="21">
        <f t="shared" si="2"/>
        <v>8530</v>
      </c>
    </row>
    <row r="27" spans="1:12" s="21" customFormat="1" ht="20.100000000000001" customHeight="1" x14ac:dyDescent="0.3">
      <c r="A27" s="20" t="s">
        <v>47</v>
      </c>
      <c r="B27" s="21">
        <v>14091</v>
      </c>
      <c r="C27" s="21">
        <v>13929</v>
      </c>
      <c r="D27" s="21">
        <v>5425</v>
      </c>
      <c r="E27" s="21">
        <v>2847</v>
      </c>
      <c r="F27" s="21">
        <v>3050</v>
      </c>
      <c r="G27" s="21">
        <v>872</v>
      </c>
      <c r="H27" s="21">
        <f t="shared" si="3"/>
        <v>3922</v>
      </c>
      <c r="I27" s="21">
        <v>680</v>
      </c>
      <c r="J27" s="21">
        <v>2942</v>
      </c>
      <c r="K27" s="21">
        <v>4882</v>
      </c>
      <c r="L27" s="21">
        <f t="shared" si="2"/>
        <v>8504</v>
      </c>
    </row>
    <row r="28" spans="1:12" s="21" customFormat="1" ht="20.100000000000001" customHeight="1" x14ac:dyDescent="0.3">
      <c r="A28" s="20" t="s">
        <v>48</v>
      </c>
      <c r="B28" s="21">
        <v>14091</v>
      </c>
      <c r="C28" s="21">
        <v>13933</v>
      </c>
      <c r="D28" s="21">
        <v>5472</v>
      </c>
      <c r="E28" s="21">
        <v>2418</v>
      </c>
      <c r="F28" s="21">
        <v>3054</v>
      </c>
      <c r="G28" s="21">
        <v>862</v>
      </c>
      <c r="H28" s="21">
        <f t="shared" si="3"/>
        <v>3916</v>
      </c>
      <c r="I28" s="21">
        <v>634</v>
      </c>
      <c r="J28" s="21">
        <v>1520</v>
      </c>
      <c r="K28" s="21">
        <v>6306</v>
      </c>
      <c r="L28" s="21">
        <f t="shared" si="2"/>
        <v>8460</v>
      </c>
    </row>
    <row r="29" spans="1:12" s="21" customFormat="1" ht="20.100000000000001" customHeight="1" x14ac:dyDescent="0.3">
      <c r="A29" s="20" t="s">
        <v>49</v>
      </c>
      <c r="B29" s="21">
        <v>14091</v>
      </c>
      <c r="C29" s="21">
        <v>13937</v>
      </c>
      <c r="D29" s="21">
        <v>5702</v>
      </c>
      <c r="E29" s="21">
        <v>2577</v>
      </c>
      <c r="F29" s="21">
        <v>3125</v>
      </c>
      <c r="G29" s="21">
        <v>885</v>
      </c>
      <c r="H29" s="21">
        <f t="shared" si="3"/>
        <v>4010</v>
      </c>
      <c r="I29" s="21">
        <v>492</v>
      </c>
      <c r="J29" s="21">
        <v>2336</v>
      </c>
      <c r="K29" s="21">
        <v>5407</v>
      </c>
      <c r="L29" s="21">
        <f t="shared" si="2"/>
        <v>8235</v>
      </c>
    </row>
    <row r="30" spans="1:12" s="21" customFormat="1" ht="20.100000000000001" customHeight="1" x14ac:dyDescent="0.3">
      <c r="A30" s="20" t="s">
        <v>50</v>
      </c>
      <c r="B30" s="21">
        <v>14091</v>
      </c>
      <c r="C30" s="21">
        <v>13932</v>
      </c>
      <c r="D30" s="21">
        <v>5452</v>
      </c>
      <c r="E30" s="21">
        <v>2961</v>
      </c>
      <c r="F30" s="21">
        <v>2491</v>
      </c>
      <c r="G30" s="21">
        <v>872</v>
      </c>
      <c r="H30" s="21">
        <f t="shared" si="3"/>
        <v>3363</v>
      </c>
      <c r="I30" s="21">
        <v>654</v>
      </c>
      <c r="J30" s="21">
        <v>1597</v>
      </c>
      <c r="K30" s="21">
        <v>6229</v>
      </c>
      <c r="L30" s="21">
        <f t="shared" si="2"/>
        <v>8480</v>
      </c>
    </row>
    <row r="31" spans="1:12" s="21" customFormat="1" ht="20.100000000000001" customHeight="1" x14ac:dyDescent="0.3">
      <c r="A31" s="20" t="s">
        <v>51</v>
      </c>
      <c r="B31" s="21">
        <v>14091</v>
      </c>
      <c r="C31" s="21">
        <v>13951</v>
      </c>
      <c r="D31" s="21">
        <v>5566</v>
      </c>
      <c r="E31" s="21">
        <v>2651</v>
      </c>
      <c r="F31" s="21">
        <v>2915</v>
      </c>
      <c r="G31" s="21">
        <v>1424</v>
      </c>
      <c r="H31" s="21">
        <f t="shared" si="3"/>
        <v>4339</v>
      </c>
      <c r="I31" s="21">
        <v>578</v>
      </c>
      <c r="J31" s="21">
        <v>1820</v>
      </c>
      <c r="K31" s="21">
        <v>5987</v>
      </c>
      <c r="L31" s="21">
        <f t="shared" si="2"/>
        <v>8385</v>
      </c>
    </row>
    <row r="32" spans="1:12" s="21" customFormat="1" ht="20.100000000000001" customHeight="1" x14ac:dyDescent="0.3">
      <c r="A32" s="20" t="s">
        <v>52</v>
      </c>
      <c r="B32" s="21">
        <v>14091</v>
      </c>
      <c r="C32" s="21">
        <v>13951</v>
      </c>
      <c r="D32" s="21">
        <v>5569</v>
      </c>
      <c r="E32" s="21">
        <v>2717</v>
      </c>
      <c r="F32" s="21">
        <v>2851</v>
      </c>
      <c r="G32" s="21">
        <v>903</v>
      </c>
      <c r="H32" s="21">
        <f t="shared" si="3"/>
        <v>3754</v>
      </c>
      <c r="I32" s="21">
        <v>572</v>
      </c>
      <c r="J32" s="21">
        <v>1250</v>
      </c>
      <c r="K32" s="21">
        <v>6560</v>
      </c>
      <c r="L32" s="21">
        <f t="shared" si="2"/>
        <v>8382</v>
      </c>
    </row>
    <row r="33" spans="1:14" s="21" customFormat="1" ht="20.100000000000001" customHeight="1" x14ac:dyDescent="0.3">
      <c r="A33" s="20" t="s">
        <v>53</v>
      </c>
      <c r="B33" s="21">
        <v>14091</v>
      </c>
      <c r="C33" s="21">
        <v>13577</v>
      </c>
      <c r="D33" s="21">
        <v>5630</v>
      </c>
      <c r="E33" s="21">
        <v>2566</v>
      </c>
      <c r="F33" s="21">
        <v>3064</v>
      </c>
      <c r="G33" s="21">
        <v>914</v>
      </c>
      <c r="H33" s="21">
        <v>3978</v>
      </c>
      <c r="I33" s="21">
        <v>574</v>
      </c>
      <c r="J33" s="21">
        <v>1251</v>
      </c>
      <c r="K33" s="21">
        <v>6122</v>
      </c>
      <c r="L33" s="21">
        <f t="shared" si="2"/>
        <v>7947</v>
      </c>
    </row>
    <row r="34" spans="1:14" s="21" customFormat="1" ht="20.100000000000001" customHeight="1" x14ac:dyDescent="0.3">
      <c r="A34" s="22" t="s">
        <v>54</v>
      </c>
      <c r="B34" s="23">
        <v>14091</v>
      </c>
      <c r="C34" s="23">
        <v>13537</v>
      </c>
      <c r="D34" s="23">
        <v>5637</v>
      </c>
      <c r="E34" s="23">
        <v>2595</v>
      </c>
      <c r="F34" s="23">
        <v>3042</v>
      </c>
      <c r="G34" s="23">
        <v>907</v>
      </c>
      <c r="H34" s="23">
        <v>3949</v>
      </c>
      <c r="I34" s="23">
        <v>581</v>
      </c>
      <c r="J34" s="23">
        <v>1248</v>
      </c>
      <c r="K34" s="23">
        <v>6071</v>
      </c>
      <c r="L34" s="23">
        <v>7899</v>
      </c>
    </row>
    <row r="35" spans="1:14" s="21" customFormat="1" ht="20.100000000000001" customHeight="1" x14ac:dyDescent="0.3">
      <c r="A35" s="22" t="s">
        <v>55</v>
      </c>
      <c r="B35" s="23">
        <v>14091</v>
      </c>
      <c r="C35" s="23">
        <v>13660</v>
      </c>
      <c r="D35" s="23">
        <v>5679</v>
      </c>
      <c r="E35" s="23">
        <v>2617</v>
      </c>
      <c r="F35" s="23">
        <v>3061</v>
      </c>
      <c r="G35" s="23">
        <v>913</v>
      </c>
      <c r="H35" s="23">
        <v>3974</v>
      </c>
      <c r="I35" s="23">
        <v>587</v>
      </c>
      <c r="J35" s="23">
        <v>1261</v>
      </c>
      <c r="K35" s="23">
        <v>6134</v>
      </c>
      <c r="L35" s="23">
        <v>7981</v>
      </c>
      <c r="N35" s="24"/>
    </row>
    <row r="36" spans="1:14" s="21" customFormat="1" ht="20.100000000000001" customHeight="1" x14ac:dyDescent="0.3">
      <c r="A36" s="22" t="s">
        <v>56</v>
      </c>
      <c r="B36" s="23">
        <v>14091</v>
      </c>
      <c r="C36" s="23">
        <v>13718</v>
      </c>
      <c r="D36" s="23">
        <v>5731</v>
      </c>
      <c r="E36" s="23">
        <v>2846</v>
      </c>
      <c r="F36" s="23">
        <v>2885</v>
      </c>
      <c r="G36" s="23">
        <v>860</v>
      </c>
      <c r="H36" s="23">
        <v>3745</v>
      </c>
      <c r="I36" s="23">
        <v>592</v>
      </c>
      <c r="J36" s="23">
        <v>1273</v>
      </c>
      <c r="K36" s="23">
        <v>6122</v>
      </c>
      <c r="L36" s="23">
        <v>7987</v>
      </c>
    </row>
    <row r="37" spans="1:14" s="21" customFormat="1" ht="20.100000000000001" customHeight="1" x14ac:dyDescent="0.3">
      <c r="A37" s="22" t="s">
        <v>57</v>
      </c>
      <c r="B37" s="23">
        <v>14091</v>
      </c>
      <c r="C37" s="23">
        <v>14089</v>
      </c>
      <c r="D37" s="23">
        <v>5786</v>
      </c>
      <c r="E37" s="23">
        <v>3087</v>
      </c>
      <c r="F37" s="23">
        <v>2699</v>
      </c>
      <c r="G37" s="23">
        <v>805</v>
      </c>
      <c r="H37" s="23">
        <v>3504</v>
      </c>
      <c r="I37" s="23">
        <v>681</v>
      </c>
      <c r="J37" s="23">
        <v>1388</v>
      </c>
      <c r="K37" s="23">
        <v>6233</v>
      </c>
      <c r="L37" s="23">
        <v>8302</v>
      </c>
    </row>
    <row r="38" spans="1:14" s="21" customFormat="1" ht="20.100000000000001" customHeight="1" x14ac:dyDescent="0.3">
      <c r="A38" s="20" t="s">
        <v>58</v>
      </c>
      <c r="B38" s="21">
        <v>14091</v>
      </c>
      <c r="C38" s="21">
        <v>14084</v>
      </c>
      <c r="D38" s="21">
        <v>5777</v>
      </c>
      <c r="E38" s="21">
        <v>3051</v>
      </c>
      <c r="F38" s="21">
        <v>2726</v>
      </c>
      <c r="G38" s="21">
        <v>812</v>
      </c>
      <c r="H38" s="21">
        <v>3541</v>
      </c>
      <c r="I38" s="21">
        <v>679</v>
      </c>
      <c r="J38" s="21">
        <v>1395</v>
      </c>
      <c r="K38" s="21">
        <v>6227</v>
      </c>
      <c r="L38" s="21">
        <v>8304</v>
      </c>
    </row>
    <row r="39" spans="1:14" s="21" customFormat="1" ht="20.100000000000001" customHeight="1" x14ac:dyDescent="0.3">
      <c r="A39" s="20" t="s">
        <v>59</v>
      </c>
      <c r="B39" s="21">
        <v>14091</v>
      </c>
      <c r="C39" s="21">
        <v>14084</v>
      </c>
      <c r="D39" s="21">
        <v>5690</v>
      </c>
      <c r="E39" s="21">
        <v>2668</v>
      </c>
      <c r="F39" s="21">
        <v>3022</v>
      </c>
      <c r="G39" s="21">
        <v>901</v>
      </c>
      <c r="H39" s="21">
        <v>3923</v>
      </c>
      <c r="I39" s="21">
        <v>685</v>
      </c>
      <c r="J39" s="21">
        <v>1439</v>
      </c>
      <c r="K39" s="21">
        <v>6270</v>
      </c>
      <c r="L39" s="21">
        <v>8394</v>
      </c>
    </row>
    <row r="40" spans="1:14" s="21" customFormat="1" ht="20.100000000000001" customHeight="1" x14ac:dyDescent="0.3">
      <c r="A40" s="20" t="s">
        <v>60</v>
      </c>
      <c r="B40" s="21">
        <v>14091</v>
      </c>
      <c r="C40" s="21">
        <v>14081</v>
      </c>
      <c r="D40" s="21">
        <v>5685</v>
      </c>
      <c r="E40" s="21">
        <v>2645</v>
      </c>
      <c r="F40" s="21">
        <v>3040</v>
      </c>
      <c r="G40" s="21">
        <v>906</v>
      </c>
      <c r="H40" s="21">
        <v>3946</v>
      </c>
      <c r="I40" s="21">
        <v>686</v>
      </c>
      <c r="J40" s="21">
        <v>1450</v>
      </c>
      <c r="K40" s="21">
        <v>6260</v>
      </c>
      <c r="L40" s="21">
        <v>8396</v>
      </c>
    </row>
    <row r="41" spans="1:14" s="21" customFormat="1" ht="20.100000000000001" customHeight="1" x14ac:dyDescent="0.3">
      <c r="A41" s="20" t="s">
        <v>61</v>
      </c>
      <c r="B41" s="21">
        <v>14091</v>
      </c>
      <c r="C41" s="21">
        <v>14045</v>
      </c>
      <c r="D41" s="21">
        <v>5646</v>
      </c>
      <c r="E41" s="21">
        <v>2479</v>
      </c>
      <c r="F41" s="21">
        <v>3167</v>
      </c>
      <c r="G41" s="21">
        <v>944</v>
      </c>
      <c r="H41" s="21">
        <v>4111</v>
      </c>
      <c r="I41" s="21">
        <v>686</v>
      </c>
      <c r="J41" s="21">
        <v>1463</v>
      </c>
      <c r="K41" s="21">
        <v>6250</v>
      </c>
      <c r="L41" s="21">
        <v>8399</v>
      </c>
    </row>
    <row r="42" spans="1:14" s="21" customFormat="1" ht="20.100000000000001" customHeight="1" x14ac:dyDescent="0.3">
      <c r="A42" s="20" t="s">
        <v>62</v>
      </c>
      <c r="B42" s="21">
        <v>14091</v>
      </c>
      <c r="C42" s="21">
        <v>14047</v>
      </c>
      <c r="D42" s="21">
        <v>5697</v>
      </c>
      <c r="E42" s="21">
        <v>2704</v>
      </c>
      <c r="F42" s="21">
        <v>2993</v>
      </c>
      <c r="G42" s="21">
        <v>892</v>
      </c>
      <c r="H42" s="21">
        <v>3885</v>
      </c>
      <c r="I42" s="21">
        <v>747</v>
      </c>
      <c r="J42" s="21">
        <v>1373</v>
      </c>
      <c r="K42" s="21">
        <v>6230</v>
      </c>
      <c r="L42" s="21">
        <v>8350</v>
      </c>
    </row>
    <row r="43" spans="1:14" s="21" customFormat="1" ht="20.100000000000001" customHeight="1" x14ac:dyDescent="0.3">
      <c r="A43" s="20" t="s">
        <v>63</v>
      </c>
      <c r="B43" s="21">
        <v>14091</v>
      </c>
      <c r="C43" s="21">
        <v>14091</v>
      </c>
      <c r="D43" s="21">
        <v>5879</v>
      </c>
      <c r="E43" s="21">
        <v>3489</v>
      </c>
      <c r="F43" s="21">
        <v>2390</v>
      </c>
      <c r="G43" s="21">
        <v>712</v>
      </c>
      <c r="H43" s="21">
        <v>3102</v>
      </c>
      <c r="I43" s="21">
        <v>796</v>
      </c>
      <c r="J43" s="21">
        <v>1283</v>
      </c>
      <c r="K43" s="21">
        <v>6133</v>
      </c>
      <c r="L43" s="21">
        <v>8212</v>
      </c>
    </row>
    <row r="44" spans="1:14" s="21" customFormat="1" ht="20.100000000000001" customHeight="1" x14ac:dyDescent="0.3">
      <c r="A44" s="20" t="s">
        <v>64</v>
      </c>
      <c r="B44" s="25">
        <v>14091</v>
      </c>
      <c r="C44" s="21">
        <v>14091</v>
      </c>
      <c r="D44" s="21">
        <v>5865</v>
      </c>
      <c r="E44" s="25">
        <v>3429</v>
      </c>
      <c r="F44" s="25">
        <v>2436</v>
      </c>
      <c r="G44" s="25">
        <v>726</v>
      </c>
      <c r="H44" s="21">
        <v>3162</v>
      </c>
      <c r="I44" s="25">
        <v>835</v>
      </c>
      <c r="J44" s="25">
        <v>1271</v>
      </c>
      <c r="K44" s="25">
        <v>6120</v>
      </c>
      <c r="L44" s="21">
        <v>8226</v>
      </c>
    </row>
    <row r="45" spans="1:14" s="21" customFormat="1" ht="20.100000000000001" customHeight="1" x14ac:dyDescent="0.3">
      <c r="A45" s="20" t="s">
        <v>65</v>
      </c>
      <c r="B45" s="25">
        <v>14091</v>
      </c>
      <c r="C45" s="21">
        <v>14090</v>
      </c>
      <c r="D45" s="21">
        <v>5797</v>
      </c>
      <c r="E45" s="25">
        <v>3526</v>
      </c>
      <c r="F45" s="25">
        <v>2271</v>
      </c>
      <c r="G45" s="25">
        <v>794</v>
      </c>
      <c r="H45" s="21">
        <v>3065</v>
      </c>
      <c r="I45" s="25">
        <v>835</v>
      </c>
      <c r="J45" s="25">
        <v>1339</v>
      </c>
      <c r="K45" s="25">
        <v>6119</v>
      </c>
      <c r="L45" s="21">
        <v>8293</v>
      </c>
    </row>
    <row r="46" spans="1:14" s="21" customFormat="1" ht="20.100000000000001" customHeight="1" x14ac:dyDescent="0.3">
      <c r="A46" s="20" t="s">
        <v>66</v>
      </c>
      <c r="B46" s="25">
        <v>14091</v>
      </c>
      <c r="C46" s="21">
        <v>14091</v>
      </c>
      <c r="D46" s="21">
        <v>5714</v>
      </c>
      <c r="E46" s="25">
        <v>2951</v>
      </c>
      <c r="F46" s="25">
        <v>2763</v>
      </c>
      <c r="G46" s="25">
        <v>877</v>
      </c>
      <c r="H46" s="21">
        <v>3640</v>
      </c>
      <c r="I46" s="25">
        <v>835</v>
      </c>
      <c r="J46" s="25">
        <v>1415</v>
      </c>
      <c r="K46" s="25">
        <v>6127</v>
      </c>
      <c r="L46" s="21">
        <v>8377</v>
      </c>
    </row>
    <row r="47" spans="1:14" s="21" customFormat="1" ht="20.100000000000001" customHeight="1" x14ac:dyDescent="0.3">
      <c r="A47" s="20" t="s">
        <v>67</v>
      </c>
      <c r="B47" s="25">
        <v>14091</v>
      </c>
      <c r="C47" s="21">
        <v>14091</v>
      </c>
      <c r="D47" s="21">
        <v>5749</v>
      </c>
      <c r="E47" s="25">
        <v>3298</v>
      </c>
      <c r="F47" s="25">
        <v>2451</v>
      </c>
      <c r="G47" s="25">
        <v>843</v>
      </c>
      <c r="H47" s="21">
        <v>3294</v>
      </c>
      <c r="I47" s="25">
        <v>835</v>
      </c>
      <c r="J47" s="25">
        <v>1346</v>
      </c>
      <c r="K47" s="25">
        <v>6161</v>
      </c>
      <c r="L47" s="21">
        <v>8342</v>
      </c>
    </row>
    <row r="48" spans="1:14" s="21" customFormat="1" ht="20.100000000000001" customHeight="1" x14ac:dyDescent="0.3">
      <c r="A48" s="20" t="s">
        <v>68</v>
      </c>
      <c r="B48" s="25">
        <v>14091</v>
      </c>
      <c r="C48" s="21">
        <v>14091</v>
      </c>
      <c r="D48" s="21">
        <v>5718</v>
      </c>
      <c r="E48" s="25">
        <v>3075</v>
      </c>
      <c r="F48" s="25">
        <v>2643</v>
      </c>
      <c r="G48" s="25">
        <v>873</v>
      </c>
      <c r="H48" s="21">
        <v>3516</v>
      </c>
      <c r="I48" s="25">
        <v>835</v>
      </c>
      <c r="J48" s="25">
        <v>1365</v>
      </c>
      <c r="K48" s="25">
        <v>6173</v>
      </c>
      <c r="L48" s="21">
        <v>8373</v>
      </c>
    </row>
    <row r="49" spans="1:14" s="21" customFormat="1" ht="20.100000000000001" customHeight="1" x14ac:dyDescent="0.3">
      <c r="A49" s="20" t="s">
        <v>69</v>
      </c>
      <c r="B49" s="25">
        <v>14091</v>
      </c>
      <c r="C49" s="21">
        <v>14090</v>
      </c>
      <c r="D49" s="21">
        <v>5607</v>
      </c>
      <c r="E49" s="25">
        <v>2863</v>
      </c>
      <c r="F49" s="25">
        <v>2744</v>
      </c>
      <c r="G49" s="25">
        <v>984</v>
      </c>
      <c r="H49" s="21">
        <v>3728</v>
      </c>
      <c r="I49" s="25">
        <v>1034</v>
      </c>
      <c r="J49" s="25">
        <v>1485</v>
      </c>
      <c r="K49" s="25">
        <v>5964</v>
      </c>
      <c r="L49" s="21">
        <v>8483</v>
      </c>
    </row>
    <row r="50" spans="1:14" s="21" customFormat="1" ht="20.100000000000001" customHeight="1" x14ac:dyDescent="0.3">
      <c r="A50" s="20" t="s">
        <v>70</v>
      </c>
      <c r="B50" s="25">
        <v>14091</v>
      </c>
      <c r="C50" s="21">
        <v>14091</v>
      </c>
      <c r="D50" s="21">
        <v>4878</v>
      </c>
      <c r="E50" s="25">
        <v>2008</v>
      </c>
      <c r="F50" s="25">
        <v>2870</v>
      </c>
      <c r="G50" s="25">
        <v>1005</v>
      </c>
      <c r="H50" s="21">
        <v>3875</v>
      </c>
      <c r="I50" s="25">
        <v>1034</v>
      </c>
      <c r="J50" s="25">
        <v>1437</v>
      </c>
      <c r="K50" s="25">
        <v>6742</v>
      </c>
      <c r="L50" s="21">
        <v>9213</v>
      </c>
    </row>
    <row r="51" spans="1:14" s="21" customFormat="1" ht="20.100000000000001" customHeight="1" x14ac:dyDescent="0.3">
      <c r="A51" s="20" t="s">
        <v>71</v>
      </c>
      <c r="B51" s="25">
        <v>14091</v>
      </c>
      <c r="C51" s="21">
        <v>14091</v>
      </c>
      <c r="D51" s="21">
        <v>4869</v>
      </c>
      <c r="E51" s="25">
        <v>2062</v>
      </c>
      <c r="F51" s="25">
        <v>2807</v>
      </c>
      <c r="G51" s="25">
        <v>1013</v>
      </c>
      <c r="H51" s="21">
        <v>3820</v>
      </c>
      <c r="I51" s="25">
        <v>1034</v>
      </c>
      <c r="J51" s="25">
        <v>1416</v>
      </c>
      <c r="K51" s="25">
        <v>6772</v>
      </c>
      <c r="L51" s="21">
        <v>9222</v>
      </c>
    </row>
    <row r="52" spans="1:14" s="21" customFormat="1" ht="20.100000000000001" customHeight="1" x14ac:dyDescent="0.3">
      <c r="A52" s="20" t="s">
        <v>72</v>
      </c>
      <c r="B52" s="25">
        <v>14091</v>
      </c>
      <c r="C52" s="21">
        <v>14090</v>
      </c>
      <c r="D52" s="21">
        <v>4894</v>
      </c>
      <c r="E52" s="25">
        <v>2076</v>
      </c>
      <c r="F52" s="25">
        <v>2818</v>
      </c>
      <c r="G52" s="25">
        <v>1016</v>
      </c>
      <c r="H52" s="21">
        <v>3834</v>
      </c>
      <c r="I52" s="25">
        <v>1034</v>
      </c>
      <c r="J52" s="25">
        <v>1375</v>
      </c>
      <c r="K52" s="25">
        <v>6787</v>
      </c>
      <c r="L52" s="21">
        <v>9196</v>
      </c>
    </row>
    <row r="53" spans="1:14" s="21" customFormat="1" ht="20.100000000000001" customHeight="1" x14ac:dyDescent="0.3">
      <c r="A53" s="20" t="s">
        <v>73</v>
      </c>
      <c r="B53" s="25">
        <v>14091</v>
      </c>
      <c r="C53" s="21">
        <v>14090</v>
      </c>
      <c r="D53" s="21">
        <v>5077</v>
      </c>
      <c r="E53" s="25">
        <v>2478</v>
      </c>
      <c r="F53" s="25">
        <v>2599</v>
      </c>
      <c r="G53" s="25">
        <v>850</v>
      </c>
      <c r="H53" s="21">
        <v>3449</v>
      </c>
      <c r="I53" s="25">
        <v>1034</v>
      </c>
      <c r="J53" s="25">
        <v>1183</v>
      </c>
      <c r="K53" s="25">
        <v>6795</v>
      </c>
      <c r="L53" s="21">
        <v>9012</v>
      </c>
    </row>
    <row r="54" spans="1:14" s="21" customFormat="1" ht="20.100000000000001" customHeight="1" x14ac:dyDescent="0.3">
      <c r="A54" s="20" t="s">
        <v>74</v>
      </c>
      <c r="B54" s="25">
        <v>14091</v>
      </c>
      <c r="C54" s="21">
        <v>14090</v>
      </c>
      <c r="D54" s="21">
        <v>5028</v>
      </c>
      <c r="E54" s="25">
        <v>2859</v>
      </c>
      <c r="F54" s="25">
        <v>2169</v>
      </c>
      <c r="G54" s="25">
        <v>851</v>
      </c>
      <c r="H54" s="21">
        <v>3020</v>
      </c>
      <c r="I54" s="25">
        <v>1034</v>
      </c>
      <c r="J54" s="25">
        <v>1472</v>
      </c>
      <c r="K54" s="25">
        <v>6556</v>
      </c>
      <c r="L54" s="21">
        <v>9062</v>
      </c>
    </row>
    <row r="55" spans="1:14" s="21" customFormat="1" ht="20.100000000000001" customHeight="1" x14ac:dyDescent="0.3">
      <c r="A55" s="20" t="s">
        <v>75</v>
      </c>
      <c r="B55" s="25">
        <v>14091</v>
      </c>
      <c r="C55" s="21">
        <v>14090</v>
      </c>
      <c r="D55" s="21">
        <v>5174</v>
      </c>
      <c r="E55" s="25">
        <v>2799</v>
      </c>
      <c r="F55" s="25">
        <v>2375</v>
      </c>
      <c r="G55" s="25">
        <v>843</v>
      </c>
      <c r="H55" s="21">
        <v>3218</v>
      </c>
      <c r="I55" s="25">
        <v>1034</v>
      </c>
      <c r="J55" s="25">
        <v>1595</v>
      </c>
      <c r="K55" s="25">
        <v>6287</v>
      </c>
      <c r="L55" s="21">
        <v>8916</v>
      </c>
    </row>
    <row r="56" spans="1:14" s="21" customFormat="1" ht="20.100000000000001" customHeight="1" x14ac:dyDescent="0.3">
      <c r="A56" s="20" t="s">
        <v>76</v>
      </c>
      <c r="B56" s="25">
        <v>14091</v>
      </c>
      <c r="C56" s="21">
        <v>14091</v>
      </c>
      <c r="D56" s="21">
        <v>5212</v>
      </c>
      <c r="E56" s="25">
        <v>2667</v>
      </c>
      <c r="F56" s="25">
        <v>2545</v>
      </c>
      <c r="G56" s="25">
        <v>943</v>
      </c>
      <c r="H56" s="21">
        <v>3488</v>
      </c>
      <c r="I56" s="25">
        <v>1032</v>
      </c>
      <c r="J56" s="25">
        <v>1603</v>
      </c>
      <c r="K56" s="25">
        <v>6244</v>
      </c>
      <c r="L56" s="21">
        <v>8879</v>
      </c>
    </row>
    <row r="57" spans="1:14" s="21" customFormat="1" ht="20.100000000000001" customHeight="1" x14ac:dyDescent="0.3">
      <c r="A57" s="20" t="s">
        <v>77</v>
      </c>
      <c r="B57" s="25">
        <v>14091</v>
      </c>
      <c r="C57" s="21">
        <v>14091</v>
      </c>
      <c r="D57" s="21">
        <v>5175</v>
      </c>
      <c r="E57" s="25">
        <v>2514</v>
      </c>
      <c r="F57" s="25">
        <v>2661</v>
      </c>
      <c r="G57" s="25">
        <v>980</v>
      </c>
      <c r="H57" s="21">
        <v>3641</v>
      </c>
      <c r="I57" s="25">
        <v>1034</v>
      </c>
      <c r="J57" s="25">
        <v>1607</v>
      </c>
      <c r="K57" s="25">
        <v>6275</v>
      </c>
      <c r="L57" s="21">
        <v>8916</v>
      </c>
    </row>
    <row r="58" spans="1:14" s="21" customFormat="1" ht="20.100000000000001" customHeight="1" x14ac:dyDescent="0.3">
      <c r="A58" s="20" t="s">
        <v>78</v>
      </c>
      <c r="B58" s="25">
        <v>14091</v>
      </c>
      <c r="C58" s="21">
        <v>14091</v>
      </c>
      <c r="D58" s="21">
        <v>5134</v>
      </c>
      <c r="E58" s="25">
        <v>2514</v>
      </c>
      <c r="F58" s="25">
        <v>2620</v>
      </c>
      <c r="G58" s="25">
        <v>981</v>
      </c>
      <c r="H58" s="21">
        <v>3601</v>
      </c>
      <c r="I58" s="25">
        <v>1034</v>
      </c>
      <c r="J58" s="25">
        <v>1605</v>
      </c>
      <c r="K58" s="25">
        <v>6318</v>
      </c>
      <c r="L58" s="21">
        <v>8957</v>
      </c>
    </row>
    <row r="59" spans="1:14" s="21" customFormat="1" ht="20.100000000000001" customHeight="1" x14ac:dyDescent="0.3">
      <c r="A59" s="22" t="s">
        <v>79</v>
      </c>
      <c r="B59" s="26">
        <v>14091.172</v>
      </c>
      <c r="C59" s="23">
        <v>14091.147999999999</v>
      </c>
      <c r="D59" s="23">
        <v>5198.5969999999998</v>
      </c>
      <c r="E59" s="26">
        <v>2514.2080000000001</v>
      </c>
      <c r="F59" s="26">
        <v>2684.3890000000001</v>
      </c>
      <c r="G59" s="26">
        <v>996.40300000000002</v>
      </c>
      <c r="H59" s="23">
        <v>3680.7920000000004</v>
      </c>
      <c r="I59" s="26">
        <v>1034.106</v>
      </c>
      <c r="J59" s="26">
        <v>1606.566</v>
      </c>
      <c r="K59" s="26">
        <v>6251.8789999999999</v>
      </c>
      <c r="L59" s="23">
        <v>8892.5509999999995</v>
      </c>
    </row>
    <row r="60" spans="1:14" s="21" customFormat="1" ht="20.100000000000001" customHeight="1" x14ac:dyDescent="0.3">
      <c r="A60" s="22" t="s">
        <v>80</v>
      </c>
      <c r="B60" s="26">
        <v>14091.172</v>
      </c>
      <c r="C60" s="23">
        <v>14091.148000000001</v>
      </c>
      <c r="D60" s="23">
        <v>5010.4590000000007</v>
      </c>
      <c r="E60" s="26">
        <v>2364.9140000000002</v>
      </c>
      <c r="F60" s="26">
        <v>2645.5450000000001</v>
      </c>
      <c r="G60" s="26">
        <v>1000.599</v>
      </c>
      <c r="H60" s="23">
        <v>3646.1440000000002</v>
      </c>
      <c r="I60" s="26">
        <v>1033.9829999999999</v>
      </c>
      <c r="J60" s="26">
        <v>1606.5360000000001</v>
      </c>
      <c r="K60" s="26">
        <v>6440.17</v>
      </c>
      <c r="L60" s="23">
        <v>9080.6890000000003</v>
      </c>
      <c r="N60" s="24"/>
    </row>
    <row r="61" spans="1:14" s="21" customFormat="1" ht="20.100000000000001" customHeight="1" x14ac:dyDescent="0.3">
      <c r="A61" s="22" t="s">
        <v>81</v>
      </c>
      <c r="B61" s="26">
        <v>14091.172</v>
      </c>
      <c r="C61" s="23">
        <v>14091.148000000001</v>
      </c>
      <c r="D61" s="23">
        <v>4564.3969999999999</v>
      </c>
      <c r="E61" s="26">
        <v>2372.8820000000001</v>
      </c>
      <c r="F61" s="26">
        <v>2191.5149999999999</v>
      </c>
      <c r="G61" s="26">
        <v>896.00400000000002</v>
      </c>
      <c r="H61" s="23">
        <v>3087.5189999999998</v>
      </c>
      <c r="I61" s="26">
        <v>1032.9110000000001</v>
      </c>
      <c r="J61" s="26">
        <v>1606.5360000000001</v>
      </c>
      <c r="K61" s="26">
        <v>6887.3040000000001</v>
      </c>
      <c r="L61" s="23">
        <v>9526.7510000000002</v>
      </c>
    </row>
    <row r="62" spans="1:14" s="21" customFormat="1" ht="20.100000000000001" customHeight="1" x14ac:dyDescent="0.3">
      <c r="A62" s="22" t="s">
        <v>82</v>
      </c>
      <c r="B62" s="26">
        <v>14091.172</v>
      </c>
      <c r="C62" s="23">
        <v>14091.147999999999</v>
      </c>
      <c r="D62" s="23">
        <v>5035.8999999999996</v>
      </c>
      <c r="E62" s="26">
        <v>2372.9409999999998</v>
      </c>
      <c r="F62" s="26">
        <v>2662.9589999999998</v>
      </c>
      <c r="G62" s="26">
        <v>991.11300000000006</v>
      </c>
      <c r="H62" s="23">
        <v>3654.0720000000001</v>
      </c>
      <c r="I62" s="26">
        <v>1043.125</v>
      </c>
      <c r="J62" s="26">
        <v>1606.5360000000001</v>
      </c>
      <c r="K62" s="26">
        <v>6405.5870000000004</v>
      </c>
      <c r="L62" s="23">
        <v>9055.2479999999996</v>
      </c>
    </row>
    <row r="63" spans="1:14" ht="15" customHeight="1" x14ac:dyDescent="0.3">
      <c r="A63" s="27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</row>
    <row r="64" spans="1:14" ht="15.75" x14ac:dyDescent="0.25">
      <c r="A64" s="1"/>
      <c r="B64" s="1"/>
      <c r="C64" s="1"/>
      <c r="D64" s="1"/>
      <c r="E64" s="1"/>
      <c r="F64" s="1"/>
      <c r="G64" s="29" t="s">
        <v>83</v>
      </c>
      <c r="H64" s="30" t="s">
        <v>84</v>
      </c>
      <c r="I64" s="1"/>
      <c r="J64" s="1"/>
      <c r="K64" s="1"/>
    </row>
    <row r="65" spans="1:12" ht="20.100000000000001" customHeight="1" x14ac:dyDescent="0.25">
      <c r="A65" s="1"/>
      <c r="B65" s="1"/>
      <c r="C65" s="1"/>
      <c r="D65" s="1"/>
      <c r="E65" s="1"/>
      <c r="F65" s="1"/>
      <c r="G65" s="1"/>
      <c r="H65" s="30" t="s">
        <v>85</v>
      </c>
      <c r="I65" s="1"/>
      <c r="J65" s="1"/>
      <c r="K65" s="1"/>
      <c r="L65" s="31"/>
    </row>
    <row r="66" spans="1:12" ht="20.100000000000001" customHeight="1" x14ac:dyDescent="0.25">
      <c r="A66" s="1"/>
      <c r="B66" s="1"/>
      <c r="C66" s="1"/>
      <c r="D66" s="1"/>
      <c r="E66" s="1"/>
      <c r="F66" s="1"/>
      <c r="I66" s="1"/>
      <c r="J66" s="1"/>
      <c r="K66" s="1"/>
      <c r="L66" s="31"/>
    </row>
    <row r="67" spans="1:12" ht="20.100000000000001" customHeight="1" x14ac:dyDescent="0.25">
      <c r="A67" s="1"/>
      <c r="B67" s="1"/>
      <c r="C67" s="1"/>
      <c r="D67" s="1"/>
      <c r="E67" s="1"/>
      <c r="F67" s="1"/>
      <c r="I67" s="1"/>
      <c r="J67" s="1"/>
      <c r="K67" s="1"/>
      <c r="L67" s="31"/>
    </row>
    <row r="68" spans="1:12" ht="20.100000000000001" customHeight="1" x14ac:dyDescent="0.3">
      <c r="A68" s="32">
        <v>27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</row>
    <row r="8162" spans="1:1" x14ac:dyDescent="0.2">
      <c r="A8162" s="3" t="s">
        <v>86</v>
      </c>
    </row>
    <row r="8163" spans="1:1" x14ac:dyDescent="0.2">
      <c r="A8163" s="3" t="s">
        <v>87</v>
      </c>
    </row>
    <row r="8164" spans="1:1" x14ac:dyDescent="0.2">
      <c r="A8164" s="3" t="s">
        <v>88</v>
      </c>
    </row>
    <row r="8165" spans="1:1" x14ac:dyDescent="0.2">
      <c r="A8165" s="3" t="s">
        <v>89</v>
      </c>
    </row>
  </sheetData>
  <mergeCells count="14">
    <mergeCell ref="G9:G10"/>
    <mergeCell ref="I9:I10"/>
    <mergeCell ref="J9:J10"/>
    <mergeCell ref="K9:K10"/>
    <mergeCell ref="A3:L3"/>
    <mergeCell ref="A4:L4"/>
    <mergeCell ref="A7:A10"/>
    <mergeCell ref="B7:B10"/>
    <mergeCell ref="C7:C9"/>
    <mergeCell ref="D7:F8"/>
    <mergeCell ref="G7:H8"/>
    <mergeCell ref="I7:L8"/>
    <mergeCell ref="E9:E10"/>
    <mergeCell ref="F9:F10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X8026"/>
  <sheetViews>
    <sheetView showGridLines="0" view="pageBreakPreview" zoomScale="70" zoomScaleNormal="75" zoomScaleSheetLayoutView="70" workbookViewId="0">
      <selection activeCell="G4" sqref="G4:N4"/>
    </sheetView>
  </sheetViews>
  <sheetFormatPr defaultColWidth="11" defaultRowHeight="12.75" x14ac:dyDescent="0.2"/>
  <cols>
    <col min="1" max="1" width="35" style="509" customWidth="1"/>
    <col min="2" max="5" width="29.28515625" style="470" customWidth="1"/>
    <col min="6" max="6" width="0.7109375" style="473" customWidth="1"/>
    <col min="7" max="7" width="35" style="509" customWidth="1"/>
    <col min="8" max="14" width="16.7109375" style="470" customWidth="1"/>
    <col min="15" max="16384" width="11" style="470"/>
  </cols>
  <sheetData>
    <row r="1" spans="1:16" ht="20.100000000000001" customHeight="1" x14ac:dyDescent="0.2">
      <c r="A1" s="467"/>
      <c r="B1" s="467"/>
      <c r="C1" s="467"/>
      <c r="D1" s="467"/>
      <c r="E1" s="467"/>
      <c r="F1" s="468"/>
      <c r="G1" s="467"/>
      <c r="H1" s="467"/>
      <c r="I1" s="467"/>
      <c r="J1" s="467"/>
      <c r="K1" s="467"/>
      <c r="L1" s="467"/>
      <c r="M1" s="467"/>
      <c r="N1" s="469"/>
    </row>
    <row r="2" spans="1:16" ht="20.100000000000001" customHeight="1" x14ac:dyDescent="0.25">
      <c r="A2" s="471"/>
      <c r="B2" s="472"/>
      <c r="G2" s="471"/>
    </row>
    <row r="3" spans="1:16" s="475" customFormat="1" ht="24.95" customHeight="1" x14ac:dyDescent="0.35">
      <c r="A3" s="788" t="s">
        <v>263</v>
      </c>
      <c r="B3" s="788"/>
      <c r="C3" s="788"/>
      <c r="D3" s="788"/>
      <c r="E3" s="788"/>
      <c r="F3" s="474"/>
      <c r="G3" s="788" t="s">
        <v>263</v>
      </c>
      <c r="H3" s="788"/>
      <c r="I3" s="788"/>
      <c r="J3" s="788"/>
      <c r="K3" s="788"/>
      <c r="L3" s="788"/>
      <c r="M3" s="788"/>
      <c r="N3" s="788"/>
    </row>
    <row r="4" spans="1:16" s="475" customFormat="1" ht="24.95" customHeight="1" x14ac:dyDescent="0.35">
      <c r="A4" s="788" t="s">
        <v>122</v>
      </c>
      <c r="B4" s="788"/>
      <c r="C4" s="788"/>
      <c r="D4" s="788"/>
      <c r="E4" s="788"/>
      <c r="F4" s="474"/>
      <c r="G4" s="788" t="s">
        <v>122</v>
      </c>
      <c r="H4" s="788"/>
      <c r="I4" s="788"/>
      <c r="J4" s="788"/>
      <c r="K4" s="788"/>
      <c r="L4" s="788"/>
      <c r="M4" s="788"/>
      <c r="N4" s="788"/>
    </row>
    <row r="5" spans="1:16" ht="20.100000000000001" customHeight="1" x14ac:dyDescent="0.25">
      <c r="A5" s="471"/>
      <c r="B5" s="472"/>
      <c r="C5" s="476" t="s">
        <v>0</v>
      </c>
      <c r="D5" s="472"/>
      <c r="E5" s="472"/>
      <c r="F5" s="477"/>
      <c r="G5" s="471"/>
      <c r="H5" s="472"/>
      <c r="I5" s="472"/>
      <c r="J5" s="472"/>
      <c r="K5" s="472"/>
      <c r="L5" s="472"/>
      <c r="M5" s="472"/>
      <c r="N5" s="472"/>
      <c r="O5" s="472"/>
      <c r="P5" s="472"/>
    </row>
    <row r="6" spans="1:16" ht="20.100000000000001" customHeight="1" x14ac:dyDescent="0.3">
      <c r="A6" s="471"/>
      <c r="B6" s="472"/>
      <c r="C6" s="472"/>
      <c r="D6" s="472"/>
      <c r="E6" s="478" t="s">
        <v>264</v>
      </c>
      <c r="F6" s="479"/>
      <c r="G6" s="471"/>
      <c r="H6" s="472"/>
      <c r="I6" s="472"/>
      <c r="J6" s="472"/>
      <c r="K6" s="472"/>
      <c r="L6" s="472"/>
      <c r="M6" s="472"/>
      <c r="N6" s="478" t="s">
        <v>264</v>
      </c>
      <c r="O6" s="472"/>
      <c r="P6" s="472"/>
    </row>
    <row r="7" spans="1:16" ht="24.95" customHeight="1" x14ac:dyDescent="0.25">
      <c r="A7" s="789" t="s">
        <v>92</v>
      </c>
      <c r="B7" s="791" t="s">
        <v>265</v>
      </c>
      <c r="C7" s="792"/>
      <c r="D7" s="792"/>
      <c r="E7" s="793" t="s">
        <v>266</v>
      </c>
      <c r="F7" s="480"/>
      <c r="G7" s="789" t="s">
        <v>92</v>
      </c>
      <c r="H7" s="795" t="s">
        <v>267</v>
      </c>
      <c r="I7" s="796"/>
      <c r="J7" s="796"/>
      <c r="K7" s="796"/>
      <c r="L7" s="796"/>
      <c r="M7" s="796"/>
      <c r="N7" s="796"/>
      <c r="O7" s="472"/>
      <c r="P7" s="472"/>
    </row>
    <row r="8" spans="1:16" s="485" customFormat="1" ht="39.950000000000003" customHeight="1" x14ac:dyDescent="0.25">
      <c r="A8" s="790"/>
      <c r="B8" s="481" t="s">
        <v>10</v>
      </c>
      <c r="C8" s="481" t="s">
        <v>268</v>
      </c>
      <c r="D8" s="481" t="s">
        <v>269</v>
      </c>
      <c r="E8" s="794"/>
      <c r="F8" s="480"/>
      <c r="G8" s="790"/>
      <c r="H8" s="481" t="s">
        <v>10</v>
      </c>
      <c r="I8" s="482" t="s">
        <v>270</v>
      </c>
      <c r="J8" s="483" t="s">
        <v>271</v>
      </c>
      <c r="K8" s="483" t="s">
        <v>272</v>
      </c>
      <c r="L8" s="483" t="s">
        <v>273</v>
      </c>
      <c r="M8" s="483" t="s">
        <v>274</v>
      </c>
      <c r="N8" s="482" t="s">
        <v>275</v>
      </c>
      <c r="O8" s="484"/>
      <c r="P8" s="484"/>
    </row>
    <row r="9" spans="1:16" ht="17.100000000000001" customHeight="1" x14ac:dyDescent="0.25">
      <c r="A9" s="486"/>
      <c r="B9" s="895"/>
      <c r="C9" s="895"/>
      <c r="D9" s="895"/>
      <c r="E9" s="895"/>
      <c r="F9" s="477"/>
      <c r="G9" s="486"/>
      <c r="H9" s="477"/>
      <c r="I9" s="477"/>
      <c r="J9" s="477"/>
      <c r="K9" s="477"/>
      <c r="L9" s="477"/>
      <c r="M9" s="477"/>
      <c r="N9" s="477"/>
      <c r="O9" s="472"/>
      <c r="P9" s="472"/>
    </row>
    <row r="10" spans="1:16" s="489" customFormat="1" ht="21.95" customHeight="1" x14ac:dyDescent="0.35">
      <c r="A10" s="487" t="s">
        <v>33</v>
      </c>
      <c r="B10" s="490">
        <f t="shared" ref="B10:B34" si="0">SUM(C10:D10)</f>
        <v>3207.5</v>
      </c>
      <c r="C10" s="490">
        <v>1641.6</v>
      </c>
      <c r="D10" s="490">
        <v>1565.9</v>
      </c>
      <c r="E10" s="490">
        <v>511.1</v>
      </c>
      <c r="F10" s="488"/>
      <c r="G10" s="487" t="s">
        <v>33</v>
      </c>
      <c r="H10" s="490">
        <f t="shared" ref="H10:H34" si="1">SUM(I10:N10)</f>
        <v>2696.4</v>
      </c>
      <c r="I10" s="490">
        <v>2527.6</v>
      </c>
      <c r="J10" s="490">
        <v>54.3</v>
      </c>
      <c r="K10" s="490">
        <v>29.3</v>
      </c>
      <c r="L10" s="490">
        <v>10.3</v>
      </c>
      <c r="M10" s="490">
        <v>4.2</v>
      </c>
      <c r="N10" s="490">
        <v>70.7</v>
      </c>
    </row>
    <row r="11" spans="1:16" s="489" customFormat="1" ht="21.95" customHeight="1" x14ac:dyDescent="0.35">
      <c r="A11" s="487" t="s">
        <v>34</v>
      </c>
      <c r="B11" s="490">
        <f t="shared" si="0"/>
        <v>3074.7</v>
      </c>
      <c r="C11" s="490">
        <v>1746.1</v>
      </c>
      <c r="D11" s="490">
        <v>1328.6</v>
      </c>
      <c r="E11" s="490">
        <v>275.60000000000002</v>
      </c>
      <c r="F11" s="488"/>
      <c r="G11" s="487" t="s">
        <v>34</v>
      </c>
      <c r="H11" s="490">
        <f t="shared" si="1"/>
        <v>2799.1000000000004</v>
      </c>
      <c r="I11" s="490">
        <v>2616.8000000000002</v>
      </c>
      <c r="J11" s="490">
        <v>91.3</v>
      </c>
      <c r="K11" s="490">
        <v>43.6</v>
      </c>
      <c r="L11" s="490">
        <v>13.7</v>
      </c>
      <c r="M11" s="490">
        <v>10.3</v>
      </c>
      <c r="N11" s="490">
        <v>23.4</v>
      </c>
    </row>
    <row r="12" spans="1:16" s="489" customFormat="1" ht="21.95" customHeight="1" x14ac:dyDescent="0.35">
      <c r="A12" s="487" t="s">
        <v>35</v>
      </c>
      <c r="B12" s="490">
        <f t="shared" si="0"/>
        <v>3138.6000000000004</v>
      </c>
      <c r="C12" s="490">
        <v>1775.9</v>
      </c>
      <c r="D12" s="490">
        <v>1362.7</v>
      </c>
      <c r="E12" s="490">
        <v>267.39999999999998</v>
      </c>
      <c r="F12" s="488"/>
      <c r="G12" s="487" t="s">
        <v>35</v>
      </c>
      <c r="H12" s="490">
        <f t="shared" si="1"/>
        <v>2871.1999999999994</v>
      </c>
      <c r="I12" s="490">
        <v>2721</v>
      </c>
      <c r="J12" s="490">
        <v>39.6</v>
      </c>
      <c r="K12" s="490">
        <v>51.2</v>
      </c>
      <c r="L12" s="490">
        <v>12.1</v>
      </c>
      <c r="M12" s="490">
        <v>26.1</v>
      </c>
      <c r="N12" s="490">
        <v>21.2</v>
      </c>
    </row>
    <row r="13" spans="1:16" s="489" customFormat="1" ht="21.95" customHeight="1" x14ac:dyDescent="0.35">
      <c r="A13" s="487" t="s">
        <v>36</v>
      </c>
      <c r="B13" s="490">
        <f t="shared" si="0"/>
        <v>3415.6000000000004</v>
      </c>
      <c r="C13" s="490">
        <v>1956.2</v>
      </c>
      <c r="D13" s="490">
        <v>1459.4</v>
      </c>
      <c r="E13" s="490">
        <v>433.1</v>
      </c>
      <c r="F13" s="488"/>
      <c r="G13" s="487" t="s">
        <v>36</v>
      </c>
      <c r="H13" s="490">
        <f t="shared" si="1"/>
        <v>2982.5</v>
      </c>
      <c r="I13" s="490">
        <v>2828</v>
      </c>
      <c r="J13" s="490">
        <v>40.5</v>
      </c>
      <c r="K13" s="490">
        <v>53.4</v>
      </c>
      <c r="L13" s="490">
        <v>18.100000000000001</v>
      </c>
      <c r="M13" s="490">
        <v>22.1</v>
      </c>
      <c r="N13" s="490">
        <v>20.399999999999999</v>
      </c>
    </row>
    <row r="14" spans="1:16" s="489" customFormat="1" ht="21.95" customHeight="1" x14ac:dyDescent="0.35">
      <c r="A14" s="487" t="s">
        <v>37</v>
      </c>
      <c r="B14" s="490">
        <f t="shared" si="0"/>
        <v>3061.7</v>
      </c>
      <c r="C14" s="490">
        <v>1680.3</v>
      </c>
      <c r="D14" s="490">
        <v>1381.4</v>
      </c>
      <c r="E14" s="490">
        <v>191.8</v>
      </c>
      <c r="F14" s="488"/>
      <c r="G14" s="487" t="s">
        <v>37</v>
      </c>
      <c r="H14" s="490">
        <f t="shared" si="1"/>
        <v>2869.8999999999996</v>
      </c>
      <c r="I14" s="490">
        <v>2752.2</v>
      </c>
      <c r="J14" s="490">
        <v>34.799999999999997</v>
      </c>
      <c r="K14" s="490">
        <v>26.6</v>
      </c>
      <c r="L14" s="490">
        <v>13</v>
      </c>
      <c r="M14" s="490">
        <v>14.6</v>
      </c>
      <c r="N14" s="490">
        <v>28.7</v>
      </c>
    </row>
    <row r="15" spans="1:16" s="489" customFormat="1" ht="21.95" customHeight="1" x14ac:dyDescent="0.35">
      <c r="A15" s="487" t="s">
        <v>38</v>
      </c>
      <c r="B15" s="490">
        <f t="shared" si="0"/>
        <v>3496.8</v>
      </c>
      <c r="C15" s="490">
        <v>2002.5</v>
      </c>
      <c r="D15" s="490">
        <v>1494.3</v>
      </c>
      <c r="E15" s="490">
        <v>370</v>
      </c>
      <c r="F15" s="488"/>
      <c r="G15" s="487" t="s">
        <v>38</v>
      </c>
      <c r="H15" s="490">
        <f t="shared" si="1"/>
        <v>3126.7999999999997</v>
      </c>
      <c r="I15" s="490">
        <v>2999</v>
      </c>
      <c r="J15" s="490">
        <v>36.6</v>
      </c>
      <c r="K15" s="490">
        <v>48.2</v>
      </c>
      <c r="L15" s="490">
        <v>9.9</v>
      </c>
      <c r="M15" s="490">
        <v>21.9</v>
      </c>
      <c r="N15" s="490">
        <v>11.2</v>
      </c>
    </row>
    <row r="16" spans="1:16" s="489" customFormat="1" ht="21.95" customHeight="1" x14ac:dyDescent="0.35">
      <c r="A16" s="487" t="s">
        <v>39</v>
      </c>
      <c r="B16" s="490">
        <f t="shared" si="0"/>
        <v>3628.6000000000004</v>
      </c>
      <c r="C16" s="490">
        <v>2142.4</v>
      </c>
      <c r="D16" s="490">
        <v>1486.2</v>
      </c>
      <c r="E16" s="490">
        <v>473.8</v>
      </c>
      <c r="F16" s="488"/>
      <c r="G16" s="487" t="s">
        <v>39</v>
      </c>
      <c r="H16" s="490">
        <f t="shared" si="1"/>
        <v>3154.7999999999993</v>
      </c>
      <c r="I16" s="490">
        <v>3028.9</v>
      </c>
      <c r="J16" s="490">
        <v>29.2</v>
      </c>
      <c r="K16" s="490">
        <v>50.7</v>
      </c>
      <c r="L16" s="490">
        <v>6.6</v>
      </c>
      <c r="M16" s="490">
        <v>15.2</v>
      </c>
      <c r="N16" s="490">
        <v>24.2</v>
      </c>
    </row>
    <row r="17" spans="1:24" s="489" customFormat="1" ht="21.95" customHeight="1" x14ac:dyDescent="0.35">
      <c r="A17" s="487" t="s">
        <v>40</v>
      </c>
      <c r="B17" s="490">
        <f t="shared" si="0"/>
        <v>3499.9</v>
      </c>
      <c r="C17" s="490">
        <v>2018.4</v>
      </c>
      <c r="D17" s="490">
        <v>1481.5</v>
      </c>
      <c r="E17" s="490">
        <v>344.8</v>
      </c>
      <c r="F17" s="488"/>
      <c r="G17" s="487" t="s">
        <v>40</v>
      </c>
      <c r="H17" s="490">
        <f t="shared" si="1"/>
        <v>3155.1</v>
      </c>
      <c r="I17" s="490">
        <v>3020.4</v>
      </c>
      <c r="J17" s="490">
        <v>34.700000000000003</v>
      </c>
      <c r="K17" s="490">
        <v>43.4</v>
      </c>
      <c r="L17" s="490">
        <v>7.6</v>
      </c>
      <c r="M17" s="490">
        <v>28.8</v>
      </c>
      <c r="N17" s="490">
        <v>20.2</v>
      </c>
    </row>
    <row r="18" spans="1:24" s="489" customFormat="1" ht="21.95" customHeight="1" x14ac:dyDescent="0.35">
      <c r="A18" s="487" t="s">
        <v>41</v>
      </c>
      <c r="B18" s="490">
        <f t="shared" si="0"/>
        <v>3762</v>
      </c>
      <c r="C18" s="490">
        <v>2195.1999999999998</v>
      </c>
      <c r="D18" s="490">
        <v>1566.8</v>
      </c>
      <c r="E18" s="490">
        <v>499.5</v>
      </c>
      <c r="F18" s="488"/>
      <c r="G18" s="487" t="s">
        <v>41</v>
      </c>
      <c r="H18" s="490">
        <f t="shared" si="1"/>
        <v>3262.5</v>
      </c>
      <c r="I18" s="490">
        <v>3138</v>
      </c>
      <c r="J18" s="490">
        <v>37.4</v>
      </c>
      <c r="K18" s="490">
        <v>41.2</v>
      </c>
      <c r="L18" s="490">
        <v>7.4</v>
      </c>
      <c r="M18" s="490">
        <v>17.8</v>
      </c>
      <c r="N18" s="490">
        <v>20.7</v>
      </c>
    </row>
    <row r="19" spans="1:24" s="489" customFormat="1" ht="21.95" customHeight="1" x14ac:dyDescent="0.35">
      <c r="A19" s="487" t="s">
        <v>42</v>
      </c>
      <c r="B19" s="490">
        <f t="shared" si="0"/>
        <v>3715.1000000000004</v>
      </c>
      <c r="C19" s="490">
        <v>2181.9</v>
      </c>
      <c r="D19" s="490">
        <v>1533.2</v>
      </c>
      <c r="E19" s="490">
        <v>474</v>
      </c>
      <c r="F19" s="488"/>
      <c r="G19" s="487" t="s">
        <v>42</v>
      </c>
      <c r="H19" s="490">
        <f t="shared" si="1"/>
        <v>3241.1</v>
      </c>
      <c r="I19" s="490">
        <v>3074</v>
      </c>
      <c r="J19" s="490">
        <v>34.9</v>
      </c>
      <c r="K19" s="490">
        <v>45.7</v>
      </c>
      <c r="L19" s="490">
        <v>7.5</v>
      </c>
      <c r="M19" s="490">
        <v>43.1</v>
      </c>
      <c r="N19" s="490">
        <v>35.9</v>
      </c>
    </row>
    <row r="20" spans="1:24" s="489" customFormat="1" ht="21.95" customHeight="1" x14ac:dyDescent="0.35">
      <c r="A20" s="487" t="s">
        <v>43</v>
      </c>
      <c r="B20" s="490">
        <f t="shared" si="0"/>
        <v>3685.7999999999997</v>
      </c>
      <c r="C20" s="490">
        <v>2143.1999999999998</v>
      </c>
      <c r="D20" s="490">
        <v>1542.6</v>
      </c>
      <c r="E20" s="490">
        <v>445.5</v>
      </c>
      <c r="F20" s="488"/>
      <c r="G20" s="487" t="s">
        <v>43</v>
      </c>
      <c r="H20" s="490">
        <f t="shared" si="1"/>
        <v>3240.3</v>
      </c>
      <c r="I20" s="490">
        <v>3065.3</v>
      </c>
      <c r="J20" s="490">
        <v>32.200000000000003</v>
      </c>
      <c r="K20" s="490">
        <v>47.3</v>
      </c>
      <c r="L20" s="490">
        <v>8.1</v>
      </c>
      <c r="M20" s="490">
        <v>52.1</v>
      </c>
      <c r="N20" s="490">
        <v>35.299999999999997</v>
      </c>
    </row>
    <row r="21" spans="1:24" s="489" customFormat="1" ht="21.95" customHeight="1" x14ac:dyDescent="0.35">
      <c r="A21" s="487" t="s">
        <v>44</v>
      </c>
      <c r="B21" s="490">
        <f t="shared" si="0"/>
        <v>3833</v>
      </c>
      <c r="C21" s="490">
        <v>2313.1999999999998</v>
      </c>
      <c r="D21" s="490">
        <v>1519.8</v>
      </c>
      <c r="E21" s="490">
        <v>468</v>
      </c>
      <c r="F21" s="488"/>
      <c r="G21" s="487" t="s">
        <v>44</v>
      </c>
      <c r="H21" s="490">
        <f t="shared" si="1"/>
        <v>3365.0000000000005</v>
      </c>
      <c r="I21" s="490">
        <v>3191.3</v>
      </c>
      <c r="J21" s="490">
        <v>39.799999999999997</v>
      </c>
      <c r="K21" s="490">
        <v>37.4</v>
      </c>
      <c r="L21" s="490">
        <v>23.1</v>
      </c>
      <c r="M21" s="490">
        <v>36.1</v>
      </c>
      <c r="N21" s="490">
        <v>37.299999999999997</v>
      </c>
    </row>
    <row r="22" spans="1:24" s="489" customFormat="1" ht="21.95" customHeight="1" x14ac:dyDescent="0.35">
      <c r="A22" s="487" t="s">
        <v>45</v>
      </c>
      <c r="B22" s="490">
        <f t="shared" si="0"/>
        <v>3875.6</v>
      </c>
      <c r="C22" s="490">
        <v>2353.6999999999998</v>
      </c>
      <c r="D22" s="490">
        <v>1521.9</v>
      </c>
      <c r="E22" s="490">
        <v>419.3</v>
      </c>
      <c r="F22" s="488"/>
      <c r="G22" s="487" t="s">
        <v>45</v>
      </c>
      <c r="H22" s="490">
        <f t="shared" si="1"/>
        <v>3456.3</v>
      </c>
      <c r="I22" s="490">
        <v>3233.3</v>
      </c>
      <c r="J22" s="490">
        <v>42</v>
      </c>
      <c r="K22" s="490">
        <v>56.3</v>
      </c>
      <c r="L22" s="490">
        <v>14.7</v>
      </c>
      <c r="M22" s="490">
        <v>56.4</v>
      </c>
      <c r="N22" s="490">
        <v>53.6</v>
      </c>
    </row>
    <row r="23" spans="1:24" s="489" customFormat="1" ht="21.95" customHeight="1" x14ac:dyDescent="0.35">
      <c r="A23" s="487" t="s">
        <v>46</v>
      </c>
      <c r="B23" s="490">
        <f t="shared" si="0"/>
        <v>3834.1000000000004</v>
      </c>
      <c r="C23" s="490">
        <v>2320.8000000000002</v>
      </c>
      <c r="D23" s="490">
        <v>1513.3</v>
      </c>
      <c r="E23" s="490">
        <v>527.5</v>
      </c>
      <c r="F23" s="488"/>
      <c r="G23" s="487" t="s">
        <v>46</v>
      </c>
      <c r="H23" s="490">
        <f t="shared" si="1"/>
        <v>3306.6</v>
      </c>
      <c r="I23" s="490">
        <v>3101.3</v>
      </c>
      <c r="J23" s="490">
        <v>36.299999999999997</v>
      </c>
      <c r="K23" s="490">
        <v>67.599999999999994</v>
      </c>
      <c r="L23" s="490">
        <v>14.2</v>
      </c>
      <c r="M23" s="490">
        <v>36.700000000000003</v>
      </c>
      <c r="N23" s="490">
        <v>50.5</v>
      </c>
    </row>
    <row r="24" spans="1:24" s="489" customFormat="1" ht="21.95" customHeight="1" x14ac:dyDescent="0.35">
      <c r="A24" s="487" t="s">
        <v>47</v>
      </c>
      <c r="B24" s="490">
        <f t="shared" si="0"/>
        <v>3801.7000000000003</v>
      </c>
      <c r="C24" s="490">
        <v>2284.3000000000002</v>
      </c>
      <c r="D24" s="490">
        <v>1517.4</v>
      </c>
      <c r="E24" s="490">
        <v>502.1</v>
      </c>
      <c r="F24" s="488"/>
      <c r="G24" s="487" t="s">
        <v>47</v>
      </c>
      <c r="H24" s="490">
        <f t="shared" si="1"/>
        <v>3299.5999999999995</v>
      </c>
      <c r="I24" s="490">
        <v>3132.6</v>
      </c>
      <c r="J24" s="490">
        <v>45</v>
      </c>
      <c r="K24" s="490">
        <v>47.5</v>
      </c>
      <c r="L24" s="490">
        <v>16.7</v>
      </c>
      <c r="M24" s="490">
        <v>36.6</v>
      </c>
      <c r="N24" s="490">
        <v>21.2</v>
      </c>
    </row>
    <row r="25" spans="1:24" s="489" customFormat="1" ht="21.95" customHeight="1" x14ac:dyDescent="0.35">
      <c r="A25" s="487" t="s">
        <v>48</v>
      </c>
      <c r="B25" s="490">
        <f t="shared" si="0"/>
        <v>3687.3</v>
      </c>
      <c r="C25" s="490">
        <v>2222.1</v>
      </c>
      <c r="D25" s="490">
        <v>1465.2</v>
      </c>
      <c r="E25" s="490">
        <v>481.8</v>
      </c>
      <c r="F25" s="488"/>
      <c r="G25" s="487" t="s">
        <v>48</v>
      </c>
      <c r="H25" s="490">
        <f t="shared" si="1"/>
        <v>3205.5</v>
      </c>
      <c r="I25" s="490">
        <v>3019.6</v>
      </c>
      <c r="J25" s="490">
        <v>37.4</v>
      </c>
      <c r="K25" s="490">
        <v>60.7</v>
      </c>
      <c r="L25" s="490">
        <v>14</v>
      </c>
      <c r="M25" s="490">
        <v>50.5</v>
      </c>
      <c r="N25" s="490">
        <v>23.3</v>
      </c>
    </row>
    <row r="26" spans="1:24" s="489" customFormat="1" ht="21.95" customHeight="1" x14ac:dyDescent="0.35">
      <c r="A26" s="487" t="s">
        <v>49</v>
      </c>
      <c r="B26" s="490">
        <f t="shared" si="0"/>
        <v>3753.8</v>
      </c>
      <c r="C26" s="490">
        <v>2261.4</v>
      </c>
      <c r="D26" s="490">
        <v>1492.4</v>
      </c>
      <c r="E26" s="490">
        <v>492.8</v>
      </c>
      <c r="F26" s="488"/>
      <c r="G26" s="487" t="s">
        <v>49</v>
      </c>
      <c r="H26" s="490">
        <f t="shared" si="1"/>
        <v>3261</v>
      </c>
      <c r="I26" s="490">
        <v>3041.6</v>
      </c>
      <c r="J26" s="490">
        <v>52</v>
      </c>
      <c r="K26" s="490">
        <v>63.8</v>
      </c>
      <c r="L26" s="490">
        <v>17.100000000000001</v>
      </c>
      <c r="M26" s="490">
        <v>49.2</v>
      </c>
      <c r="N26" s="490">
        <v>37.299999999999997</v>
      </c>
    </row>
    <row r="27" spans="1:24" s="489" customFormat="1" ht="21.95" customHeight="1" x14ac:dyDescent="0.35">
      <c r="A27" s="487" t="s">
        <v>50</v>
      </c>
      <c r="B27" s="490">
        <f t="shared" si="0"/>
        <v>3238.8</v>
      </c>
      <c r="C27" s="490">
        <v>1846.9</v>
      </c>
      <c r="D27" s="490">
        <v>1391.9</v>
      </c>
      <c r="E27" s="490" t="s">
        <v>276</v>
      </c>
      <c r="F27" s="491"/>
      <c r="G27" s="487" t="s">
        <v>50</v>
      </c>
      <c r="H27" s="490">
        <f t="shared" si="1"/>
        <v>3202.8</v>
      </c>
      <c r="I27" s="490">
        <v>2989.8</v>
      </c>
      <c r="J27" s="490">
        <v>44.2</v>
      </c>
      <c r="K27" s="490">
        <v>77.900000000000006</v>
      </c>
      <c r="L27" s="490">
        <v>17.5</v>
      </c>
      <c r="M27" s="490">
        <v>47.5</v>
      </c>
      <c r="N27" s="490">
        <v>25.9</v>
      </c>
    </row>
    <row r="28" spans="1:24" s="489" customFormat="1" ht="21.95" customHeight="1" x14ac:dyDescent="0.35">
      <c r="A28" s="487" t="s">
        <v>51</v>
      </c>
      <c r="B28" s="490">
        <f t="shared" si="0"/>
        <v>3514.7</v>
      </c>
      <c r="C28" s="490">
        <v>2100.6999999999998</v>
      </c>
      <c r="D28" s="490">
        <v>1414</v>
      </c>
      <c r="E28" s="490">
        <v>353.3</v>
      </c>
      <c r="F28" s="488"/>
      <c r="G28" s="487" t="s">
        <v>51</v>
      </c>
      <c r="H28" s="490">
        <f t="shared" si="1"/>
        <v>3161.4</v>
      </c>
      <c r="I28" s="490">
        <v>2935.5</v>
      </c>
      <c r="J28" s="490">
        <v>68.5</v>
      </c>
      <c r="K28" s="490">
        <v>69.900000000000006</v>
      </c>
      <c r="L28" s="490">
        <v>12.4</v>
      </c>
      <c r="M28" s="490">
        <v>40.6</v>
      </c>
      <c r="N28" s="490">
        <v>34.5</v>
      </c>
    </row>
    <row r="29" spans="1:24" s="489" customFormat="1" ht="21.95" customHeight="1" x14ac:dyDescent="0.35">
      <c r="A29" s="487" t="s">
        <v>97</v>
      </c>
      <c r="B29" s="490">
        <f t="shared" si="0"/>
        <v>3508.7</v>
      </c>
      <c r="C29" s="490">
        <v>2114.4</v>
      </c>
      <c r="D29" s="490">
        <v>1394.3</v>
      </c>
      <c r="E29" s="490">
        <v>418.7</v>
      </c>
      <c r="F29" s="488"/>
      <c r="G29" s="487" t="s">
        <v>97</v>
      </c>
      <c r="H29" s="490">
        <f t="shared" si="1"/>
        <v>3090</v>
      </c>
      <c r="I29" s="490">
        <v>2875.2</v>
      </c>
      <c r="J29" s="490">
        <v>38.799999999999997</v>
      </c>
      <c r="K29" s="490">
        <v>64.3</v>
      </c>
      <c r="L29" s="490">
        <v>12.6</v>
      </c>
      <c r="M29" s="490">
        <v>47.5</v>
      </c>
      <c r="N29" s="490">
        <v>51.6</v>
      </c>
    </row>
    <row r="30" spans="1:24" s="489" customFormat="1" ht="21.95" customHeight="1" x14ac:dyDescent="0.35">
      <c r="A30" s="487" t="s">
        <v>53</v>
      </c>
      <c r="B30" s="490">
        <f t="shared" si="0"/>
        <v>3503.2</v>
      </c>
      <c r="C30" s="490">
        <v>2091</v>
      </c>
      <c r="D30" s="490">
        <v>1412.2</v>
      </c>
      <c r="E30" s="490">
        <v>425.4</v>
      </c>
      <c r="F30" s="488"/>
      <c r="G30" s="487" t="s">
        <v>53</v>
      </c>
      <c r="H30" s="490">
        <f t="shared" si="1"/>
        <v>3077.7999999999993</v>
      </c>
      <c r="I30" s="490">
        <v>2887</v>
      </c>
      <c r="J30" s="490">
        <v>41.1</v>
      </c>
      <c r="K30" s="490">
        <v>66.7</v>
      </c>
      <c r="L30" s="490">
        <v>16.2</v>
      </c>
      <c r="M30" s="490">
        <v>47.2</v>
      </c>
      <c r="N30" s="490">
        <v>19.600000000000001</v>
      </c>
    </row>
    <row r="31" spans="1:24" s="489" customFormat="1" ht="21.95" customHeight="1" x14ac:dyDescent="0.35">
      <c r="A31" s="487" t="s">
        <v>98</v>
      </c>
      <c r="B31" s="490">
        <f t="shared" si="0"/>
        <v>3070.5</v>
      </c>
      <c r="C31" s="490">
        <v>1705.9</v>
      </c>
      <c r="D31" s="490">
        <v>1364.6</v>
      </c>
      <c r="E31" s="490" t="s">
        <v>276</v>
      </c>
      <c r="F31" s="491"/>
      <c r="G31" s="487" t="s">
        <v>98</v>
      </c>
      <c r="H31" s="490">
        <f t="shared" si="1"/>
        <v>3016.1000000000004</v>
      </c>
      <c r="I31" s="490">
        <v>2835.9</v>
      </c>
      <c r="J31" s="490">
        <v>35.5</v>
      </c>
      <c r="K31" s="490">
        <v>67.900000000000006</v>
      </c>
      <c r="L31" s="490">
        <v>14.5</v>
      </c>
      <c r="M31" s="490">
        <v>41.5</v>
      </c>
      <c r="N31" s="490">
        <v>20.8</v>
      </c>
    </row>
    <row r="32" spans="1:24" s="489" customFormat="1" ht="21.95" customHeight="1" x14ac:dyDescent="0.35">
      <c r="A32" s="487" t="s">
        <v>55</v>
      </c>
      <c r="B32" s="490">
        <f t="shared" si="0"/>
        <v>3272</v>
      </c>
      <c r="C32" s="490">
        <v>1961.8</v>
      </c>
      <c r="D32" s="490">
        <v>1310.2</v>
      </c>
      <c r="E32" s="490">
        <v>422.7</v>
      </c>
      <c r="F32" s="488"/>
      <c r="G32" s="487" t="s">
        <v>55</v>
      </c>
      <c r="H32" s="490">
        <f t="shared" si="1"/>
        <v>2849.3000000000006</v>
      </c>
      <c r="I32" s="490">
        <v>2692.5</v>
      </c>
      <c r="J32" s="490">
        <v>25.1</v>
      </c>
      <c r="K32" s="490">
        <v>50.8</v>
      </c>
      <c r="L32" s="490">
        <v>12.8</v>
      </c>
      <c r="M32" s="490">
        <v>41.3</v>
      </c>
      <c r="N32" s="490">
        <v>26.8</v>
      </c>
      <c r="O32" s="492"/>
      <c r="P32" s="492"/>
      <c r="X32" s="493"/>
    </row>
    <row r="33" spans="1:16" s="489" customFormat="1" ht="21.95" customHeight="1" x14ac:dyDescent="0.35">
      <c r="A33" s="487" t="s">
        <v>56</v>
      </c>
      <c r="B33" s="490">
        <f t="shared" si="0"/>
        <v>3216.8999999999996</v>
      </c>
      <c r="C33" s="490">
        <v>1869.1</v>
      </c>
      <c r="D33" s="490">
        <v>1347.8</v>
      </c>
      <c r="E33" s="490">
        <v>175.4</v>
      </c>
      <c r="F33" s="488"/>
      <c r="G33" s="487" t="s">
        <v>56</v>
      </c>
      <c r="H33" s="490">
        <f t="shared" si="1"/>
        <v>3041.5</v>
      </c>
      <c r="I33" s="490">
        <v>2879.7</v>
      </c>
      <c r="J33" s="490">
        <v>28.4</v>
      </c>
      <c r="K33" s="490">
        <v>62.5</v>
      </c>
      <c r="L33" s="490">
        <v>13.7</v>
      </c>
      <c r="M33" s="490">
        <v>30.4</v>
      </c>
      <c r="N33" s="490">
        <v>26.8</v>
      </c>
      <c r="O33" s="492"/>
      <c r="P33" s="492"/>
    </row>
    <row r="34" spans="1:16" s="489" customFormat="1" ht="21.95" customHeight="1" x14ac:dyDescent="0.35">
      <c r="A34" s="487" t="s">
        <v>57</v>
      </c>
      <c r="B34" s="490">
        <f t="shared" si="0"/>
        <v>3364.6</v>
      </c>
      <c r="C34" s="490">
        <v>2044.1</v>
      </c>
      <c r="D34" s="490">
        <v>1320.5</v>
      </c>
      <c r="E34" s="490">
        <v>358.9</v>
      </c>
      <c r="F34" s="488"/>
      <c r="G34" s="487" t="s">
        <v>57</v>
      </c>
      <c r="H34" s="490">
        <f t="shared" si="1"/>
        <v>3005.7</v>
      </c>
      <c r="I34" s="490">
        <v>2845.9</v>
      </c>
      <c r="J34" s="490">
        <v>31.2</v>
      </c>
      <c r="K34" s="490">
        <v>73.5</v>
      </c>
      <c r="L34" s="490">
        <v>10.6</v>
      </c>
      <c r="M34" s="490">
        <v>26.2</v>
      </c>
      <c r="N34" s="490">
        <v>18.3</v>
      </c>
      <c r="O34" s="492"/>
      <c r="P34" s="492"/>
    </row>
    <row r="35" spans="1:16" s="489" customFormat="1" ht="21.95" customHeight="1" x14ac:dyDescent="0.35">
      <c r="A35" s="487" t="s">
        <v>58</v>
      </c>
      <c r="B35" s="490">
        <v>3130</v>
      </c>
      <c r="C35" s="490">
        <v>1857.4</v>
      </c>
      <c r="D35" s="490">
        <v>1272.5999999999999</v>
      </c>
      <c r="E35" s="490">
        <v>292.7</v>
      </c>
      <c r="F35" s="494"/>
      <c r="G35" s="487" t="s">
        <v>58</v>
      </c>
      <c r="H35" s="490">
        <v>2837.2999999999997</v>
      </c>
      <c r="I35" s="490">
        <v>2690.4</v>
      </c>
      <c r="J35" s="490">
        <v>27.7</v>
      </c>
      <c r="K35" s="490">
        <v>61.8</v>
      </c>
      <c r="L35" s="490">
        <v>5.6</v>
      </c>
      <c r="M35" s="490">
        <v>30.1</v>
      </c>
      <c r="N35" s="490">
        <v>21.7</v>
      </c>
    </row>
    <row r="36" spans="1:16" s="489" customFormat="1" ht="21.95" customHeight="1" x14ac:dyDescent="0.35">
      <c r="A36" s="487" t="s">
        <v>59</v>
      </c>
      <c r="B36" s="490">
        <v>3329</v>
      </c>
      <c r="C36" s="490">
        <v>2014.8</v>
      </c>
      <c r="D36" s="490">
        <v>1314.2</v>
      </c>
      <c r="E36" s="490">
        <v>345.2</v>
      </c>
      <c r="F36" s="494"/>
      <c r="G36" s="487" t="s">
        <v>59</v>
      </c>
      <c r="H36" s="490">
        <v>2983.8</v>
      </c>
      <c r="I36" s="490">
        <v>2790.6</v>
      </c>
      <c r="J36" s="490">
        <v>42.9</v>
      </c>
      <c r="K36" s="490">
        <v>68.2</v>
      </c>
      <c r="L36" s="490">
        <v>12.399999999999999</v>
      </c>
      <c r="M36" s="490">
        <v>51.8</v>
      </c>
      <c r="N36" s="490">
        <v>17.899999999999999</v>
      </c>
    </row>
    <row r="37" spans="1:16" s="489" customFormat="1" ht="21.95" customHeight="1" x14ac:dyDescent="0.35">
      <c r="A37" s="487" t="s">
        <v>60</v>
      </c>
      <c r="B37" s="490">
        <v>3650.9</v>
      </c>
      <c r="C37" s="490">
        <v>2170.3000000000002</v>
      </c>
      <c r="D37" s="490">
        <v>1480.6</v>
      </c>
      <c r="E37" s="490">
        <v>329.29999999999995</v>
      </c>
      <c r="F37" s="494"/>
      <c r="G37" s="487" t="s">
        <v>60</v>
      </c>
      <c r="H37" s="490">
        <v>3321.6000000000004</v>
      </c>
      <c r="I37" s="490">
        <v>3153</v>
      </c>
      <c r="J37" s="490">
        <v>21.799999999999997</v>
      </c>
      <c r="K37" s="490">
        <v>53</v>
      </c>
      <c r="L37" s="490">
        <v>6.3000000000000007</v>
      </c>
      <c r="M37" s="490">
        <v>65.599999999999994</v>
      </c>
      <c r="N37" s="490">
        <v>21.9</v>
      </c>
    </row>
    <row r="38" spans="1:16" s="489" customFormat="1" ht="21.95" customHeight="1" x14ac:dyDescent="0.35">
      <c r="A38" s="487" t="s">
        <v>61</v>
      </c>
      <c r="B38" s="490">
        <v>3571.3</v>
      </c>
      <c r="C38" s="490">
        <v>2116.3000000000002</v>
      </c>
      <c r="D38" s="490">
        <v>1455</v>
      </c>
      <c r="E38" s="490">
        <v>160.5</v>
      </c>
      <c r="F38" s="494"/>
      <c r="G38" s="487" t="s">
        <v>61</v>
      </c>
      <c r="H38" s="490">
        <v>3410.8</v>
      </c>
      <c r="I38" s="490">
        <v>3208.3</v>
      </c>
      <c r="J38" s="490">
        <v>45.5</v>
      </c>
      <c r="K38" s="490">
        <v>39.1</v>
      </c>
      <c r="L38" s="490">
        <v>8.4</v>
      </c>
      <c r="M38" s="490">
        <v>63.5</v>
      </c>
      <c r="N38" s="490">
        <v>46.1</v>
      </c>
    </row>
    <row r="39" spans="1:16" s="489" customFormat="1" ht="21.95" customHeight="1" x14ac:dyDescent="0.35">
      <c r="A39" s="487" t="s">
        <v>62</v>
      </c>
      <c r="B39" s="490">
        <v>2992.951</v>
      </c>
      <c r="C39" s="490" t="s">
        <v>137</v>
      </c>
      <c r="D39" s="490" t="s">
        <v>137</v>
      </c>
      <c r="E39" s="490">
        <v>476.69299999999998</v>
      </c>
      <c r="F39" s="494"/>
      <c r="G39" s="487" t="s">
        <v>62</v>
      </c>
      <c r="H39" s="490">
        <v>2516.2579999999998</v>
      </c>
      <c r="I39" s="490">
        <v>2386.114</v>
      </c>
      <c r="J39" s="490">
        <v>2.722</v>
      </c>
      <c r="K39" s="490">
        <v>127.422</v>
      </c>
      <c r="L39" s="490" t="s">
        <v>137</v>
      </c>
      <c r="M39" s="490" t="s">
        <v>137</v>
      </c>
      <c r="N39" s="490" t="s">
        <v>137</v>
      </c>
    </row>
    <row r="40" spans="1:16" s="489" customFormat="1" ht="21.95" customHeight="1" x14ac:dyDescent="0.35">
      <c r="A40" s="487" t="s">
        <v>63</v>
      </c>
      <c r="B40" s="490">
        <v>2436.2550000000001</v>
      </c>
      <c r="C40" s="490" t="s">
        <v>137</v>
      </c>
      <c r="D40" s="490" t="s">
        <v>137</v>
      </c>
      <c r="E40" s="490">
        <v>396.41899999999998</v>
      </c>
      <c r="F40" s="494"/>
      <c r="G40" s="487" t="s">
        <v>63</v>
      </c>
      <c r="H40" s="490">
        <v>2039.836</v>
      </c>
      <c r="I40" s="490">
        <v>1841.4090000000001</v>
      </c>
      <c r="J40" s="490">
        <v>1.78</v>
      </c>
      <c r="K40" s="490">
        <v>196.64699999999999</v>
      </c>
      <c r="L40" s="490" t="s">
        <v>137</v>
      </c>
      <c r="M40" s="490" t="s">
        <v>137</v>
      </c>
      <c r="N40" s="490" t="s">
        <v>137</v>
      </c>
    </row>
    <row r="41" spans="1:16" s="489" customFormat="1" ht="21.95" customHeight="1" x14ac:dyDescent="0.35">
      <c r="A41" s="487" t="s">
        <v>64</v>
      </c>
      <c r="B41" s="490">
        <v>2270.7919999999999</v>
      </c>
      <c r="C41" s="490" t="s">
        <v>137</v>
      </c>
      <c r="D41" s="490" t="s">
        <v>137</v>
      </c>
      <c r="E41" s="490">
        <v>110.041</v>
      </c>
      <c r="F41" s="494"/>
      <c r="G41" s="487" t="s">
        <v>64</v>
      </c>
      <c r="H41" s="490">
        <v>2160.7509999999997</v>
      </c>
      <c r="I41" s="490">
        <v>1963.85</v>
      </c>
      <c r="J41" s="490">
        <v>1.4710000000000001</v>
      </c>
      <c r="K41" s="490">
        <v>195.43</v>
      </c>
      <c r="L41" s="490" t="s">
        <v>137</v>
      </c>
      <c r="M41" s="490" t="s">
        <v>137</v>
      </c>
      <c r="N41" s="490" t="s">
        <v>137</v>
      </c>
    </row>
    <row r="42" spans="1:16" s="489" customFormat="1" ht="21.95" customHeight="1" x14ac:dyDescent="0.35">
      <c r="A42" s="487" t="s">
        <v>65</v>
      </c>
      <c r="B42" s="490">
        <v>2762.7109999999998</v>
      </c>
      <c r="C42" s="490" t="s">
        <v>137</v>
      </c>
      <c r="D42" s="490" t="s">
        <v>137</v>
      </c>
      <c r="E42" s="490">
        <v>427.23700000000002</v>
      </c>
      <c r="F42" s="494"/>
      <c r="G42" s="487" t="s">
        <v>65</v>
      </c>
      <c r="H42" s="490">
        <v>2335.4739999999997</v>
      </c>
      <c r="I42" s="490">
        <v>2128.16</v>
      </c>
      <c r="J42" s="490">
        <v>1.1850000000000001</v>
      </c>
      <c r="K42" s="490">
        <v>206.12899999999999</v>
      </c>
      <c r="L42" s="490" t="s">
        <v>137</v>
      </c>
      <c r="M42" s="490" t="s">
        <v>137</v>
      </c>
      <c r="N42" s="490" t="s">
        <v>137</v>
      </c>
    </row>
    <row r="43" spans="1:16" s="489" customFormat="1" ht="21.95" customHeight="1" x14ac:dyDescent="0.35">
      <c r="A43" s="487" t="s">
        <v>66</v>
      </c>
      <c r="B43" s="490">
        <v>2450.6529999999998</v>
      </c>
      <c r="C43" s="490" t="s">
        <v>137</v>
      </c>
      <c r="D43" s="490" t="s">
        <v>137</v>
      </c>
      <c r="E43" s="490">
        <v>272.68099999999998</v>
      </c>
      <c r="F43" s="494"/>
      <c r="G43" s="487" t="s">
        <v>66</v>
      </c>
      <c r="H43" s="490">
        <v>2177.9720000000002</v>
      </c>
      <c r="I43" s="490">
        <v>1954.9190000000001</v>
      </c>
      <c r="J43" s="490">
        <v>0.61</v>
      </c>
      <c r="K43" s="490">
        <v>222.44300000000001</v>
      </c>
      <c r="L43" s="490" t="s">
        <v>137</v>
      </c>
      <c r="M43" s="490" t="s">
        <v>137</v>
      </c>
      <c r="N43" s="490" t="s">
        <v>137</v>
      </c>
    </row>
    <row r="44" spans="1:16" s="489" customFormat="1" ht="21.95" customHeight="1" x14ac:dyDescent="0.35">
      <c r="A44" s="487" t="s">
        <v>67</v>
      </c>
      <c r="B44" s="490">
        <v>2642.7220000000002</v>
      </c>
      <c r="C44" s="490" t="s">
        <v>137</v>
      </c>
      <c r="D44" s="490" t="s">
        <v>137</v>
      </c>
      <c r="E44" s="490">
        <v>364.93400000000003</v>
      </c>
      <c r="F44" s="494"/>
      <c r="G44" s="487" t="s">
        <v>67</v>
      </c>
      <c r="H44" s="490">
        <v>2277.788</v>
      </c>
      <c r="I44" s="490">
        <v>2045.896</v>
      </c>
      <c r="J44" s="490">
        <v>0.47</v>
      </c>
      <c r="K44" s="490">
        <v>231.422</v>
      </c>
      <c r="L44" s="490" t="s">
        <v>137</v>
      </c>
      <c r="M44" s="490" t="s">
        <v>137</v>
      </c>
      <c r="N44" s="490" t="s">
        <v>137</v>
      </c>
    </row>
    <row r="45" spans="1:16" s="489" customFormat="1" ht="21.95" customHeight="1" x14ac:dyDescent="0.35">
      <c r="A45" s="487" t="s">
        <v>68</v>
      </c>
      <c r="B45" s="490">
        <v>2743.7939999999999</v>
      </c>
      <c r="C45" s="490" t="s">
        <v>137</v>
      </c>
      <c r="D45" s="490" t="s">
        <v>137</v>
      </c>
      <c r="E45" s="490">
        <v>487.01</v>
      </c>
      <c r="F45" s="494"/>
      <c r="G45" s="487" t="s">
        <v>68</v>
      </c>
      <c r="H45" s="490">
        <v>2256.7839999999997</v>
      </c>
      <c r="I45" s="490">
        <v>1867.7919999999999</v>
      </c>
      <c r="J45" s="490">
        <v>0.47199999999999998</v>
      </c>
      <c r="K45" s="490">
        <v>388.52</v>
      </c>
      <c r="L45" s="490" t="s">
        <v>137</v>
      </c>
      <c r="M45" s="490" t="s">
        <v>137</v>
      </c>
      <c r="N45" s="490" t="s">
        <v>137</v>
      </c>
    </row>
    <row r="46" spans="1:16" s="489" customFormat="1" ht="21.95" customHeight="1" x14ac:dyDescent="0.35">
      <c r="A46" s="487" t="s">
        <v>69</v>
      </c>
      <c r="B46" s="490">
        <v>2869.6779999999999</v>
      </c>
      <c r="C46" s="490" t="s">
        <v>137</v>
      </c>
      <c r="D46" s="490" t="s">
        <v>137</v>
      </c>
      <c r="E46" s="490">
        <v>494.85599999999999</v>
      </c>
      <c r="F46" s="494"/>
      <c r="G46" s="487" t="s">
        <v>69</v>
      </c>
      <c r="H46" s="490">
        <v>2374.8220000000001</v>
      </c>
      <c r="I46" s="490">
        <v>1964.636</v>
      </c>
      <c r="J46" s="490">
        <v>0.443</v>
      </c>
      <c r="K46" s="490">
        <v>409.74299999999999</v>
      </c>
      <c r="L46" s="490" t="s">
        <v>137</v>
      </c>
      <c r="M46" s="490" t="s">
        <v>137</v>
      </c>
      <c r="N46" s="490" t="s">
        <v>137</v>
      </c>
    </row>
    <row r="47" spans="1:16" s="489" customFormat="1" ht="21.95" customHeight="1" x14ac:dyDescent="0.35">
      <c r="A47" s="487" t="s">
        <v>70</v>
      </c>
      <c r="B47" s="490">
        <v>2807.0740000000001</v>
      </c>
      <c r="C47" s="490" t="s">
        <v>137</v>
      </c>
      <c r="D47" s="490" t="s">
        <v>137</v>
      </c>
      <c r="E47" s="490">
        <v>425.82100000000003</v>
      </c>
      <c r="F47" s="494"/>
      <c r="G47" s="487" t="s">
        <v>70</v>
      </c>
      <c r="H47" s="490">
        <v>2381.2529999999997</v>
      </c>
      <c r="I47" s="490">
        <v>1968.625</v>
      </c>
      <c r="J47" s="490">
        <v>0.42599999999999999</v>
      </c>
      <c r="K47" s="490">
        <v>412.202</v>
      </c>
      <c r="L47" s="490" t="s">
        <v>137</v>
      </c>
      <c r="M47" s="490" t="s">
        <v>137</v>
      </c>
      <c r="N47" s="490" t="s">
        <v>137</v>
      </c>
    </row>
    <row r="48" spans="1:16" s="489" customFormat="1" ht="21.95" customHeight="1" x14ac:dyDescent="0.35">
      <c r="A48" s="487" t="s">
        <v>71</v>
      </c>
      <c r="B48" s="490">
        <v>2817.7060000000001</v>
      </c>
      <c r="C48" s="490" t="s">
        <v>137</v>
      </c>
      <c r="D48" s="490" t="s">
        <v>137</v>
      </c>
      <c r="E48" s="490">
        <v>497.786</v>
      </c>
      <c r="F48" s="494"/>
      <c r="G48" s="487" t="s">
        <v>71</v>
      </c>
      <c r="H48" s="490">
        <v>2319.92</v>
      </c>
      <c r="I48" s="490">
        <v>1911.528</v>
      </c>
      <c r="J48" s="490">
        <v>0.39200000000000002</v>
      </c>
      <c r="K48" s="490">
        <v>408</v>
      </c>
      <c r="L48" s="490" t="s">
        <v>137</v>
      </c>
      <c r="M48" s="490" t="s">
        <v>137</v>
      </c>
      <c r="N48" s="490" t="s">
        <v>137</v>
      </c>
    </row>
    <row r="49" spans="1:24" s="489" customFormat="1" ht="21.95" customHeight="1" x14ac:dyDescent="0.35">
      <c r="A49" s="487" t="s">
        <v>72</v>
      </c>
      <c r="B49" s="490">
        <v>2599.6410000000001</v>
      </c>
      <c r="C49" s="490" t="s">
        <v>137</v>
      </c>
      <c r="D49" s="490" t="s">
        <v>137</v>
      </c>
      <c r="E49" s="490">
        <v>507.15699999999998</v>
      </c>
      <c r="F49" s="494"/>
      <c r="G49" s="487" t="s">
        <v>72</v>
      </c>
      <c r="H49" s="490">
        <v>2092.4839999999999</v>
      </c>
      <c r="I49" s="490">
        <v>1731.3689999999999</v>
      </c>
      <c r="J49" s="490">
        <v>0.35399999999999998</v>
      </c>
      <c r="K49" s="490">
        <v>360.76100000000002</v>
      </c>
      <c r="L49" s="490" t="s">
        <v>137</v>
      </c>
      <c r="M49" s="490" t="s">
        <v>137</v>
      </c>
      <c r="N49" s="490" t="s">
        <v>137</v>
      </c>
    </row>
    <row r="50" spans="1:24" s="489" customFormat="1" ht="21.95" customHeight="1" x14ac:dyDescent="0.35">
      <c r="A50" s="487" t="s">
        <v>73</v>
      </c>
      <c r="B50" s="490">
        <v>2169.3409999999999</v>
      </c>
      <c r="C50" s="490" t="s">
        <v>137</v>
      </c>
      <c r="D50" s="490" t="s">
        <v>137</v>
      </c>
      <c r="E50" s="490">
        <v>430.65300000000002</v>
      </c>
      <c r="F50" s="494"/>
      <c r="G50" s="487" t="s">
        <v>73</v>
      </c>
      <c r="H50" s="490">
        <v>1738.6880000000001</v>
      </c>
      <c r="I50" s="490">
        <v>1401.681</v>
      </c>
      <c r="J50" s="490">
        <v>0.36599999999999999</v>
      </c>
      <c r="K50" s="490">
        <v>336.64100000000002</v>
      </c>
      <c r="L50" s="490" t="s">
        <v>137</v>
      </c>
      <c r="M50" s="490" t="s">
        <v>137</v>
      </c>
      <c r="N50" s="490" t="s">
        <v>137</v>
      </c>
    </row>
    <row r="51" spans="1:24" s="489" customFormat="1" ht="21.95" customHeight="1" x14ac:dyDescent="0.35">
      <c r="A51" s="487" t="s">
        <v>74</v>
      </c>
      <c r="B51" s="490">
        <v>2375.4850000000001</v>
      </c>
      <c r="C51" s="490" t="s">
        <v>137</v>
      </c>
      <c r="D51" s="490" t="s">
        <v>137</v>
      </c>
      <c r="E51" s="490">
        <v>660.12599999999998</v>
      </c>
      <c r="F51" s="494"/>
      <c r="G51" s="487" t="s">
        <v>74</v>
      </c>
      <c r="H51" s="490">
        <v>1715.3590000000002</v>
      </c>
      <c r="I51" s="490">
        <v>1357.7380000000001</v>
      </c>
      <c r="J51" s="490">
        <v>0.36099999999999999</v>
      </c>
      <c r="K51" s="490">
        <v>357.26</v>
      </c>
      <c r="L51" s="490" t="s">
        <v>137</v>
      </c>
      <c r="M51" s="490" t="s">
        <v>137</v>
      </c>
      <c r="N51" s="490" t="s">
        <v>137</v>
      </c>
    </row>
    <row r="52" spans="1:24" s="489" customFormat="1" ht="21.95" customHeight="1" x14ac:dyDescent="0.35">
      <c r="A52" s="487" t="s">
        <v>75</v>
      </c>
      <c r="B52" s="490">
        <v>2256.7350000000001</v>
      </c>
      <c r="C52" s="490" t="s">
        <v>137</v>
      </c>
      <c r="D52" s="490" t="s">
        <v>137</v>
      </c>
      <c r="E52" s="490">
        <v>569.73099999999999</v>
      </c>
      <c r="F52" s="494"/>
      <c r="G52" s="487" t="s">
        <v>75</v>
      </c>
      <c r="H52" s="490">
        <v>1687.0039999999999</v>
      </c>
      <c r="I52" s="490">
        <v>1324.2180000000001</v>
      </c>
      <c r="J52" s="490">
        <v>0.35899999999999999</v>
      </c>
      <c r="K52" s="490">
        <v>362.42700000000002</v>
      </c>
      <c r="L52" s="490" t="s">
        <v>137</v>
      </c>
      <c r="M52" s="490" t="s">
        <v>137</v>
      </c>
      <c r="N52" s="490" t="s">
        <v>137</v>
      </c>
    </row>
    <row r="53" spans="1:24" s="489" customFormat="1" ht="21.95" customHeight="1" x14ac:dyDescent="0.35">
      <c r="A53" s="487" t="s">
        <v>76</v>
      </c>
      <c r="B53" s="490">
        <v>2372.1410000000001</v>
      </c>
      <c r="C53" s="490" t="s">
        <v>137</v>
      </c>
      <c r="D53" s="490" t="s">
        <v>137</v>
      </c>
      <c r="E53" s="490">
        <v>685.13699999999994</v>
      </c>
      <c r="F53" s="494"/>
      <c r="G53" s="487" t="s">
        <v>76</v>
      </c>
      <c r="H53" s="490">
        <v>1687.0039999999999</v>
      </c>
      <c r="I53" s="490">
        <v>1324.2180000000001</v>
      </c>
      <c r="J53" s="490">
        <v>0.35899999999999999</v>
      </c>
      <c r="K53" s="490">
        <v>362.42700000000002</v>
      </c>
      <c r="L53" s="490" t="s">
        <v>137</v>
      </c>
      <c r="M53" s="490" t="s">
        <v>137</v>
      </c>
      <c r="N53" s="490" t="s">
        <v>137</v>
      </c>
    </row>
    <row r="54" spans="1:24" s="489" customFormat="1" ht="21.95" customHeight="1" x14ac:dyDescent="0.35">
      <c r="A54" s="487" t="s">
        <v>77</v>
      </c>
      <c r="B54" s="490">
        <v>2620.1669999999999</v>
      </c>
      <c r="C54" s="490" t="s">
        <v>137</v>
      </c>
      <c r="D54" s="490" t="s">
        <v>137</v>
      </c>
      <c r="E54" s="490">
        <v>931.822</v>
      </c>
      <c r="F54" s="494"/>
      <c r="G54" s="487" t="s">
        <v>77</v>
      </c>
      <c r="H54" s="490">
        <v>1688.3449999999998</v>
      </c>
      <c r="I54" s="490">
        <v>1327.5989999999999</v>
      </c>
      <c r="J54" s="490">
        <v>0.30199999999999999</v>
      </c>
      <c r="K54" s="490">
        <v>360.44400000000002</v>
      </c>
      <c r="L54" s="490" t="s">
        <v>137</v>
      </c>
      <c r="M54" s="490" t="s">
        <v>137</v>
      </c>
      <c r="N54" s="490" t="s">
        <v>137</v>
      </c>
    </row>
    <row r="55" spans="1:24" s="489" customFormat="1" ht="21.95" customHeight="1" x14ac:dyDescent="0.35">
      <c r="A55" s="487" t="s">
        <v>78</v>
      </c>
      <c r="B55" s="490">
        <v>2684.3890000000001</v>
      </c>
      <c r="C55" s="491" t="s">
        <v>137</v>
      </c>
      <c r="D55" s="491" t="s">
        <v>137</v>
      </c>
      <c r="E55" s="490">
        <v>996.28</v>
      </c>
      <c r="F55" s="494"/>
      <c r="G55" s="487" t="s">
        <v>78</v>
      </c>
      <c r="H55" s="490">
        <v>1688.1089999999999</v>
      </c>
      <c r="I55" s="490">
        <v>1327.5989999999999</v>
      </c>
      <c r="J55" s="490">
        <v>0.308</v>
      </c>
      <c r="K55" s="490">
        <v>360.202</v>
      </c>
      <c r="L55" s="491" t="s">
        <v>137</v>
      </c>
      <c r="M55" s="491" t="s">
        <v>137</v>
      </c>
      <c r="N55" s="491" t="s">
        <v>137</v>
      </c>
    </row>
    <row r="56" spans="1:24" s="489" customFormat="1" ht="21.95" customHeight="1" x14ac:dyDescent="0.35">
      <c r="A56" s="487" t="s">
        <v>79</v>
      </c>
      <c r="B56" s="490">
        <v>2645.5450000000001</v>
      </c>
      <c r="C56" s="491" t="s">
        <v>137</v>
      </c>
      <c r="D56" s="491" t="s">
        <v>137</v>
      </c>
      <c r="E56" s="490">
        <v>996.25800000000004</v>
      </c>
      <c r="F56" s="494"/>
      <c r="G56" s="487" t="s">
        <v>79</v>
      </c>
      <c r="H56" s="490">
        <v>1649.287</v>
      </c>
      <c r="I56" s="490">
        <v>1287.845</v>
      </c>
      <c r="J56" s="490">
        <v>0.24299999999999999</v>
      </c>
      <c r="K56" s="490">
        <v>361.19900000000001</v>
      </c>
      <c r="L56" s="491" t="s">
        <v>137</v>
      </c>
      <c r="M56" s="491" t="s">
        <v>137</v>
      </c>
      <c r="N56" s="491" t="s">
        <v>137</v>
      </c>
    </row>
    <row r="57" spans="1:24" s="489" customFormat="1" ht="21.95" customHeight="1" x14ac:dyDescent="0.35">
      <c r="A57" s="487" t="s">
        <v>80</v>
      </c>
      <c r="B57" s="490">
        <v>2191.5149999999999</v>
      </c>
      <c r="C57" s="491" t="s">
        <v>137</v>
      </c>
      <c r="D57" s="491" t="s">
        <v>137</v>
      </c>
      <c r="E57" s="490">
        <v>542.48500000000001</v>
      </c>
      <c r="F57" s="494"/>
      <c r="G57" s="487" t="s">
        <v>80</v>
      </c>
      <c r="H57" s="490">
        <v>1649.03</v>
      </c>
      <c r="I57" s="490">
        <v>1287.473</v>
      </c>
      <c r="J57" s="490">
        <v>0.21199999999999999</v>
      </c>
      <c r="K57" s="490">
        <v>361.34500000000003</v>
      </c>
      <c r="L57" s="491" t="s">
        <v>137</v>
      </c>
      <c r="M57" s="491" t="s">
        <v>137</v>
      </c>
      <c r="N57" s="491" t="s">
        <v>137</v>
      </c>
      <c r="O57" s="492"/>
      <c r="P57" s="492"/>
      <c r="X57" s="493"/>
    </row>
    <row r="58" spans="1:24" s="489" customFormat="1" ht="21.95" customHeight="1" x14ac:dyDescent="0.35">
      <c r="A58" s="487" t="s">
        <v>81</v>
      </c>
      <c r="B58" s="490">
        <v>2662.9589999999998</v>
      </c>
      <c r="C58" s="491" t="s">
        <v>137</v>
      </c>
      <c r="D58" s="491" t="s">
        <v>137</v>
      </c>
      <c r="E58" s="490">
        <v>1012.833</v>
      </c>
      <c r="F58" s="494"/>
      <c r="G58" s="487" t="s">
        <v>81</v>
      </c>
      <c r="H58" s="490">
        <v>1650.126</v>
      </c>
      <c r="I58" s="490">
        <v>1288.4780000000001</v>
      </c>
      <c r="J58" s="490">
        <v>0.13700000000000001</v>
      </c>
      <c r="K58" s="490">
        <v>361.51100000000002</v>
      </c>
      <c r="L58" s="491" t="s">
        <v>137</v>
      </c>
      <c r="M58" s="491" t="s">
        <v>137</v>
      </c>
      <c r="N58" s="491" t="s">
        <v>137</v>
      </c>
      <c r="O58" s="492"/>
      <c r="P58" s="492"/>
    </row>
    <row r="59" spans="1:24" s="489" customFormat="1" ht="21.95" customHeight="1" x14ac:dyDescent="0.35">
      <c r="A59" s="480" t="s">
        <v>82</v>
      </c>
      <c r="B59" s="491">
        <v>2662.9589999999998</v>
      </c>
      <c r="C59" s="491" t="s">
        <v>137</v>
      </c>
      <c r="D59" s="491" t="s">
        <v>137</v>
      </c>
      <c r="E59" s="491">
        <v>1012.833</v>
      </c>
      <c r="F59" s="494"/>
      <c r="G59" s="480" t="s">
        <v>82</v>
      </c>
      <c r="H59" s="491">
        <v>1650.126</v>
      </c>
      <c r="I59" s="491">
        <v>1288.4780000000001</v>
      </c>
      <c r="J59" s="491">
        <v>0.13700000000000001</v>
      </c>
      <c r="K59" s="491">
        <v>361.51100000000002</v>
      </c>
      <c r="L59" s="491" t="s">
        <v>137</v>
      </c>
      <c r="M59" s="491" t="s">
        <v>137</v>
      </c>
      <c r="N59" s="491" t="s">
        <v>137</v>
      </c>
      <c r="O59" s="492"/>
      <c r="P59" s="492"/>
    </row>
    <row r="60" spans="1:24" s="498" customFormat="1" ht="18" customHeight="1" x14ac:dyDescent="0.3">
      <c r="A60" s="495"/>
      <c r="B60" s="496"/>
      <c r="C60" s="496"/>
      <c r="D60" s="496"/>
      <c r="E60" s="496"/>
      <c r="F60" s="496"/>
      <c r="G60" s="495"/>
      <c r="H60" s="496"/>
      <c r="I60" s="496"/>
      <c r="J60" s="496"/>
      <c r="K60" s="496"/>
      <c r="L60" s="496"/>
      <c r="M60" s="496"/>
      <c r="N60" s="496"/>
      <c r="O60" s="497"/>
      <c r="P60" s="497"/>
    </row>
    <row r="61" spans="1:24" ht="20.100000000000001" customHeight="1" x14ac:dyDescent="0.25">
      <c r="A61" s="499" t="s">
        <v>277</v>
      </c>
      <c r="B61" s="500"/>
      <c r="C61" s="500"/>
      <c r="D61" s="500"/>
      <c r="E61" s="506" t="s">
        <v>99</v>
      </c>
      <c r="F61" s="501"/>
      <c r="G61" s="499" t="s">
        <v>277</v>
      </c>
      <c r="H61" s="500"/>
      <c r="I61" s="500"/>
      <c r="K61" s="502" t="s">
        <v>278</v>
      </c>
      <c r="L61" s="503" t="s">
        <v>279</v>
      </c>
      <c r="M61" s="503"/>
      <c r="N61" s="503"/>
      <c r="O61" s="472"/>
      <c r="P61" s="472"/>
    </row>
    <row r="62" spans="1:24" s="473" customFormat="1" ht="20.100000000000001" customHeight="1" x14ac:dyDescent="0.25">
      <c r="A62" s="504" t="s">
        <v>280</v>
      </c>
      <c r="B62" s="477"/>
      <c r="C62" s="477"/>
      <c r="D62" s="477"/>
      <c r="E62" s="477"/>
      <c r="F62" s="477"/>
      <c r="G62" s="504" t="s">
        <v>280</v>
      </c>
      <c r="H62" s="477"/>
      <c r="I62" s="477"/>
      <c r="J62" s="503"/>
      <c r="K62" s="503"/>
      <c r="L62" s="505" t="s">
        <v>281</v>
      </c>
      <c r="M62" s="503"/>
      <c r="O62" s="477"/>
      <c r="P62" s="477"/>
    </row>
    <row r="63" spans="1:24" s="473" customFormat="1" ht="20.100000000000001" customHeight="1" x14ac:dyDescent="0.25">
      <c r="A63" s="504"/>
      <c r="B63" s="477"/>
      <c r="C63" s="477"/>
      <c r="D63" s="477"/>
      <c r="E63" s="477"/>
      <c r="F63" s="477"/>
      <c r="G63" s="504"/>
      <c r="H63" s="477"/>
      <c r="I63" s="477"/>
      <c r="J63" s="503"/>
      <c r="K63" s="503"/>
      <c r="L63" s="505"/>
      <c r="M63" s="503"/>
      <c r="O63" s="477"/>
      <c r="P63" s="477"/>
    </row>
    <row r="64" spans="1:24" ht="20.100000000000001" customHeight="1" x14ac:dyDescent="0.25">
      <c r="A64" s="471" t="s">
        <v>0</v>
      </c>
      <c r="B64" s="472"/>
      <c r="C64" s="472"/>
      <c r="D64" s="472"/>
      <c r="F64" s="507"/>
      <c r="G64" s="471" t="s">
        <v>0</v>
      </c>
      <c r="H64" s="472"/>
      <c r="I64" s="472"/>
      <c r="J64" s="472"/>
      <c r="K64" s="472"/>
      <c r="L64" s="472"/>
      <c r="M64" s="472"/>
      <c r="N64" s="472"/>
      <c r="O64" s="472"/>
      <c r="P64" s="472"/>
    </row>
    <row r="65" spans="1:16" ht="20.100000000000001" customHeight="1" x14ac:dyDescent="0.2">
      <c r="A65" s="787">
        <v>51</v>
      </c>
      <c r="B65" s="787"/>
      <c r="C65" s="787"/>
      <c r="D65" s="787"/>
      <c r="E65" s="787"/>
      <c r="F65" s="508"/>
      <c r="G65" s="787">
        <v>52</v>
      </c>
      <c r="H65" s="787"/>
      <c r="I65" s="787"/>
      <c r="J65" s="787"/>
      <c r="K65" s="787"/>
      <c r="L65" s="787"/>
      <c r="M65" s="787"/>
      <c r="N65" s="787"/>
    </row>
    <row r="66" spans="1:16" ht="20.100000000000001" customHeight="1" x14ac:dyDescent="0.25">
      <c r="A66" s="471"/>
      <c r="B66" s="472"/>
      <c r="C66" s="472"/>
      <c r="D66" s="472"/>
      <c r="E66" s="472"/>
      <c r="F66" s="477"/>
      <c r="G66" s="471"/>
      <c r="H66" s="472"/>
      <c r="I66" s="472"/>
      <c r="J66" s="472"/>
      <c r="K66" s="472"/>
      <c r="L66" s="472"/>
      <c r="M66" s="472"/>
      <c r="N66" s="472"/>
      <c r="O66" s="472"/>
      <c r="P66" s="472"/>
    </row>
    <row r="67" spans="1:16" ht="20.100000000000001" customHeight="1" x14ac:dyDescent="0.25">
      <c r="A67" s="471"/>
      <c r="B67" s="472"/>
      <c r="C67" s="472"/>
      <c r="D67" s="472"/>
      <c r="E67" s="472"/>
      <c r="F67" s="477"/>
      <c r="G67" s="471"/>
      <c r="H67" s="472"/>
      <c r="I67" s="472"/>
      <c r="J67" s="472"/>
      <c r="K67" s="472"/>
      <c r="L67" s="472"/>
      <c r="M67" s="472"/>
      <c r="N67" s="472"/>
      <c r="O67" s="472"/>
      <c r="P67" s="472"/>
    </row>
    <row r="68" spans="1:16" ht="20.100000000000001" customHeight="1" x14ac:dyDescent="0.2"/>
    <row r="69" spans="1:16" ht="20.100000000000001" customHeight="1" x14ac:dyDescent="0.2"/>
    <row r="8023" spans="1:7" x14ac:dyDescent="0.2">
      <c r="A8023" s="509" t="s">
        <v>86</v>
      </c>
      <c r="G8023" s="509" t="s">
        <v>86</v>
      </c>
    </row>
    <row r="8024" spans="1:7" x14ac:dyDescent="0.2">
      <c r="A8024" s="509" t="s">
        <v>87</v>
      </c>
      <c r="G8024" s="509" t="s">
        <v>87</v>
      </c>
    </row>
    <row r="8025" spans="1:7" x14ac:dyDescent="0.2">
      <c r="A8025" s="509" t="s">
        <v>88</v>
      </c>
      <c r="G8025" s="509" t="s">
        <v>88</v>
      </c>
    </row>
    <row r="8026" spans="1:7" x14ac:dyDescent="0.2">
      <c r="A8026" s="509" t="s">
        <v>89</v>
      </c>
      <c r="G8026" s="509" t="s">
        <v>89</v>
      </c>
    </row>
  </sheetData>
  <mergeCells count="11">
    <mergeCell ref="A65:E65"/>
    <mergeCell ref="G65:N65"/>
    <mergeCell ref="A3:E3"/>
    <mergeCell ref="G3:N3"/>
    <mergeCell ref="A4:E4"/>
    <mergeCell ref="G4:N4"/>
    <mergeCell ref="A7:A8"/>
    <mergeCell ref="B7:D7"/>
    <mergeCell ref="E7:E8"/>
    <mergeCell ref="G7:G8"/>
    <mergeCell ref="H7:N7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  <colBreaks count="1" manualBreakCount="1">
    <brk id="6" max="66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R8157"/>
  <sheetViews>
    <sheetView showGridLines="0" view="pageBreakPreview" topLeftCell="A34" zoomScale="55" zoomScaleNormal="60" zoomScaleSheetLayoutView="55" workbookViewId="0">
      <selection activeCell="F59" sqref="F59"/>
    </sheetView>
  </sheetViews>
  <sheetFormatPr defaultColWidth="11" defaultRowHeight="12.75" x14ac:dyDescent="0.2"/>
  <cols>
    <col min="1" max="1" width="35.7109375" style="512" customWidth="1"/>
    <col min="2" max="5" width="30.7109375" style="512" customWidth="1"/>
    <col min="6" max="6" width="35.7109375" style="512" customWidth="1"/>
    <col min="7" max="11" width="25.7109375" style="512" customWidth="1"/>
    <col min="12" max="16384" width="11" style="512"/>
  </cols>
  <sheetData>
    <row r="1" spans="1:11" ht="20.100000000000001" customHeight="1" x14ac:dyDescent="0.3">
      <c r="A1" s="510"/>
      <c r="B1" s="510"/>
      <c r="C1" s="510"/>
      <c r="D1" s="510"/>
      <c r="E1" s="510"/>
      <c r="F1" s="510"/>
      <c r="G1" s="510"/>
      <c r="H1" s="510"/>
      <c r="I1" s="510"/>
      <c r="J1" s="510"/>
      <c r="K1" s="511"/>
    </row>
    <row r="2" spans="1:11" ht="20.100000000000001" customHeight="1" x14ac:dyDescent="0.25">
      <c r="I2" s="513"/>
      <c r="J2" s="513"/>
      <c r="K2" s="513"/>
    </row>
    <row r="3" spans="1:11" s="672" customFormat="1" ht="24.95" customHeight="1" x14ac:dyDescent="0.25">
      <c r="A3" s="798" t="s">
        <v>282</v>
      </c>
      <c r="B3" s="798"/>
      <c r="C3" s="798"/>
      <c r="D3" s="798"/>
      <c r="E3" s="798"/>
      <c r="F3" s="798" t="s">
        <v>282</v>
      </c>
      <c r="G3" s="798"/>
      <c r="H3" s="798"/>
      <c r="I3" s="798"/>
      <c r="J3" s="798"/>
      <c r="K3" s="798"/>
    </row>
    <row r="4" spans="1:11" s="672" customFormat="1" ht="24.95" customHeight="1" x14ac:dyDescent="0.25">
      <c r="A4" s="799" t="s">
        <v>283</v>
      </c>
      <c r="B4" s="799"/>
      <c r="C4" s="799"/>
      <c r="D4" s="799"/>
      <c r="E4" s="799"/>
      <c r="F4" s="798" t="s">
        <v>283</v>
      </c>
      <c r="G4" s="798"/>
      <c r="H4" s="798"/>
      <c r="I4" s="798"/>
      <c r="J4" s="798"/>
      <c r="K4" s="798"/>
    </row>
    <row r="5" spans="1:11" ht="20.100000000000001" customHeight="1" x14ac:dyDescent="0.2"/>
    <row r="6" spans="1:11" ht="20.100000000000001" customHeight="1" x14ac:dyDescent="0.3">
      <c r="A6" s="514"/>
      <c r="B6" s="514"/>
      <c r="C6" s="514"/>
      <c r="D6" s="514"/>
      <c r="E6" s="515" t="s">
        <v>284</v>
      </c>
      <c r="F6" s="514"/>
      <c r="G6" s="514"/>
      <c r="H6" s="514"/>
      <c r="I6" s="514"/>
      <c r="J6" s="514"/>
      <c r="K6" s="516" t="s">
        <v>284</v>
      </c>
    </row>
    <row r="7" spans="1:11" ht="30" customHeight="1" x14ac:dyDescent="0.35">
      <c r="A7" s="800" t="s">
        <v>130</v>
      </c>
      <c r="B7" s="517" t="s">
        <v>285</v>
      </c>
      <c r="C7" s="517" t="s">
        <v>286</v>
      </c>
      <c r="D7" s="517" t="s">
        <v>287</v>
      </c>
      <c r="E7" s="518" t="s">
        <v>288</v>
      </c>
      <c r="F7" s="800" t="s">
        <v>130</v>
      </c>
      <c r="G7" s="517" t="s">
        <v>289</v>
      </c>
      <c r="H7" s="517" t="s">
        <v>290</v>
      </c>
      <c r="I7" s="517" t="s">
        <v>291</v>
      </c>
      <c r="J7" s="517" t="s">
        <v>292</v>
      </c>
      <c r="K7" s="519" t="s">
        <v>10</v>
      </c>
    </row>
    <row r="8" spans="1:11" ht="30" customHeight="1" x14ac:dyDescent="0.35">
      <c r="A8" s="801"/>
      <c r="B8" s="520" t="s">
        <v>293</v>
      </c>
      <c r="C8" s="521" t="s">
        <v>294</v>
      </c>
      <c r="D8" s="517"/>
      <c r="E8" s="522" t="s">
        <v>295</v>
      </c>
      <c r="F8" s="801"/>
      <c r="G8" s="517"/>
      <c r="H8" s="521" t="s">
        <v>296</v>
      </c>
      <c r="I8" s="517"/>
      <c r="J8" s="517"/>
      <c r="K8" s="518"/>
    </row>
    <row r="9" spans="1:11" ht="15" customHeight="1" x14ac:dyDescent="0.3">
      <c r="A9" s="523"/>
      <c r="B9" s="524"/>
      <c r="C9" s="524"/>
      <c r="D9" s="524"/>
      <c r="E9" s="524"/>
      <c r="F9" s="523"/>
      <c r="G9" s="524"/>
      <c r="H9" s="524"/>
      <c r="I9" s="524"/>
      <c r="J9" s="524"/>
      <c r="K9" s="524"/>
    </row>
    <row r="10" spans="1:11" s="529" customFormat="1" ht="26.1" customHeight="1" x14ac:dyDescent="0.35">
      <c r="A10" s="525" t="s">
        <v>43</v>
      </c>
      <c r="B10" s="526">
        <v>9.75</v>
      </c>
      <c r="C10" s="526">
        <v>2.58</v>
      </c>
      <c r="D10" s="526">
        <v>16.899999999999999</v>
      </c>
      <c r="E10" s="526">
        <v>48.42</v>
      </c>
      <c r="F10" s="525" t="s">
        <v>43</v>
      </c>
      <c r="G10" s="526">
        <v>3.36</v>
      </c>
      <c r="H10" s="526">
        <v>0.84</v>
      </c>
      <c r="I10" s="526">
        <v>5.46</v>
      </c>
      <c r="J10" s="526">
        <v>23.26</v>
      </c>
      <c r="K10" s="528">
        <f t="shared" ref="K10:K48" si="0">SUM(B10:J10)</f>
        <v>110.57000000000001</v>
      </c>
    </row>
    <row r="11" spans="1:11" s="529" customFormat="1" ht="26.1" customHeight="1" x14ac:dyDescent="0.35">
      <c r="A11" s="525" t="s">
        <v>44</v>
      </c>
      <c r="B11" s="526">
        <v>14.9</v>
      </c>
      <c r="C11" s="526">
        <v>2.9</v>
      </c>
      <c r="D11" s="526">
        <v>11.98</v>
      </c>
      <c r="E11" s="526">
        <v>38.58</v>
      </c>
      <c r="F11" s="525" t="s">
        <v>44</v>
      </c>
      <c r="G11" s="526">
        <v>1.27</v>
      </c>
      <c r="H11" s="526">
        <v>0.09</v>
      </c>
      <c r="I11" s="526">
        <v>4.46</v>
      </c>
      <c r="J11" s="526">
        <v>2.5099999999999998</v>
      </c>
      <c r="K11" s="528">
        <f t="shared" si="0"/>
        <v>76.69</v>
      </c>
    </row>
    <row r="12" spans="1:11" s="529" customFormat="1" ht="26.1" customHeight="1" x14ac:dyDescent="0.35">
      <c r="A12" s="525" t="s">
        <v>45</v>
      </c>
      <c r="B12" s="526">
        <v>13.91</v>
      </c>
      <c r="C12" s="526">
        <v>3.82</v>
      </c>
      <c r="D12" s="526">
        <v>8.84</v>
      </c>
      <c r="E12" s="526">
        <v>30.16</v>
      </c>
      <c r="F12" s="525" t="s">
        <v>45</v>
      </c>
      <c r="G12" s="526">
        <v>0.77</v>
      </c>
      <c r="H12" s="530">
        <v>0</v>
      </c>
      <c r="I12" s="526">
        <v>3.51</v>
      </c>
      <c r="J12" s="526">
        <v>3.06</v>
      </c>
      <c r="K12" s="528">
        <f t="shared" si="0"/>
        <v>64.070000000000007</v>
      </c>
    </row>
    <row r="13" spans="1:11" s="529" customFormat="1" ht="26.1" customHeight="1" x14ac:dyDescent="0.35">
      <c r="A13" s="525" t="s">
        <v>46</v>
      </c>
      <c r="B13" s="526">
        <v>9.27</v>
      </c>
      <c r="C13" s="526">
        <v>1.1599999999999999</v>
      </c>
      <c r="D13" s="526">
        <v>21.46</v>
      </c>
      <c r="E13" s="526">
        <v>29.18</v>
      </c>
      <c r="F13" s="525" t="s">
        <v>46</v>
      </c>
      <c r="G13" s="526">
        <v>27.17</v>
      </c>
      <c r="H13" s="526">
        <v>0.09</v>
      </c>
      <c r="I13" s="526">
        <v>15.26</v>
      </c>
      <c r="J13" s="526">
        <v>17.739999999999998</v>
      </c>
      <c r="K13" s="528">
        <f t="shared" si="0"/>
        <v>121.33000000000001</v>
      </c>
    </row>
    <row r="14" spans="1:11" s="529" customFormat="1" ht="26.1" customHeight="1" x14ac:dyDescent="0.35">
      <c r="A14" s="525" t="s">
        <v>47</v>
      </c>
      <c r="B14" s="526">
        <v>9.23</v>
      </c>
      <c r="C14" s="526">
        <v>5.23</v>
      </c>
      <c r="D14" s="526">
        <v>16.38</v>
      </c>
      <c r="E14" s="526">
        <v>19.32</v>
      </c>
      <c r="F14" s="525" t="s">
        <v>47</v>
      </c>
      <c r="G14" s="526">
        <v>59.08</v>
      </c>
      <c r="H14" s="526">
        <v>3.24</v>
      </c>
      <c r="I14" s="526">
        <v>12.68</v>
      </c>
      <c r="J14" s="526">
        <v>33.450000000000003</v>
      </c>
      <c r="K14" s="528">
        <f t="shared" si="0"/>
        <v>158.61000000000001</v>
      </c>
    </row>
    <row r="15" spans="1:11" s="529" customFormat="1" ht="26.1" customHeight="1" x14ac:dyDescent="0.35">
      <c r="A15" s="525" t="s">
        <v>48</v>
      </c>
      <c r="B15" s="526">
        <v>24.26</v>
      </c>
      <c r="C15" s="526">
        <v>1.04</v>
      </c>
      <c r="D15" s="526">
        <v>10.99</v>
      </c>
      <c r="E15" s="526">
        <v>27.01</v>
      </c>
      <c r="F15" s="525" t="s">
        <v>48</v>
      </c>
      <c r="G15" s="526">
        <v>2.82</v>
      </c>
      <c r="H15" s="526">
        <v>0.17</v>
      </c>
      <c r="I15" s="526">
        <v>12.43</v>
      </c>
      <c r="J15" s="526">
        <v>22.36</v>
      </c>
      <c r="K15" s="528">
        <f t="shared" si="0"/>
        <v>101.08</v>
      </c>
    </row>
    <row r="16" spans="1:11" s="529" customFormat="1" ht="26.1" customHeight="1" x14ac:dyDescent="0.35">
      <c r="A16" s="525" t="s">
        <v>49</v>
      </c>
      <c r="B16" s="526">
        <v>19.440000000000001</v>
      </c>
      <c r="C16" s="526">
        <v>2.35</v>
      </c>
      <c r="D16" s="526">
        <v>23.44</v>
      </c>
      <c r="E16" s="526">
        <v>15.17</v>
      </c>
      <c r="F16" s="525" t="s">
        <v>49</v>
      </c>
      <c r="G16" s="526">
        <v>5.12</v>
      </c>
      <c r="H16" s="526">
        <v>0.28000000000000003</v>
      </c>
      <c r="I16" s="526">
        <v>18.21</v>
      </c>
      <c r="J16" s="526">
        <v>13.56</v>
      </c>
      <c r="K16" s="528">
        <f t="shared" si="0"/>
        <v>97.570000000000022</v>
      </c>
    </row>
    <row r="17" spans="1:18" s="529" customFormat="1" ht="26.1" customHeight="1" x14ac:dyDescent="0.35">
      <c r="A17" s="525" t="s">
        <v>50</v>
      </c>
      <c r="B17" s="526">
        <v>9.48</v>
      </c>
      <c r="C17" s="526">
        <v>0.21</v>
      </c>
      <c r="D17" s="526">
        <v>12.88</v>
      </c>
      <c r="E17" s="526">
        <v>14.1</v>
      </c>
      <c r="F17" s="525" t="s">
        <v>50</v>
      </c>
      <c r="G17" s="526">
        <v>3.29</v>
      </c>
      <c r="H17" s="526">
        <v>0.03</v>
      </c>
      <c r="I17" s="526">
        <v>17.010000000000002</v>
      </c>
      <c r="J17" s="526">
        <v>12.11</v>
      </c>
      <c r="K17" s="528">
        <f t="shared" si="0"/>
        <v>69.11</v>
      </c>
    </row>
    <row r="18" spans="1:18" s="529" customFormat="1" ht="26.1" customHeight="1" x14ac:dyDescent="0.35">
      <c r="A18" s="525" t="s">
        <v>51</v>
      </c>
      <c r="B18" s="526">
        <v>39.1</v>
      </c>
      <c r="C18" s="526">
        <v>3.2</v>
      </c>
      <c r="D18" s="526">
        <v>9.5299999999999994</v>
      </c>
      <c r="E18" s="526">
        <v>10.46</v>
      </c>
      <c r="F18" s="525" t="s">
        <v>51</v>
      </c>
      <c r="G18" s="526">
        <v>5.08</v>
      </c>
      <c r="H18" s="530">
        <v>0</v>
      </c>
      <c r="I18" s="526">
        <v>20.440000000000001</v>
      </c>
      <c r="J18" s="526">
        <v>35.85</v>
      </c>
      <c r="K18" s="528">
        <f t="shared" si="0"/>
        <v>123.66</v>
      </c>
    </row>
    <row r="19" spans="1:18" s="529" customFormat="1" ht="26.1" customHeight="1" x14ac:dyDescent="0.35">
      <c r="A19" s="525" t="s">
        <v>97</v>
      </c>
      <c r="B19" s="526">
        <v>24.68</v>
      </c>
      <c r="C19" s="526">
        <v>4.79</v>
      </c>
      <c r="D19" s="526">
        <v>20.49</v>
      </c>
      <c r="E19" s="526">
        <v>5.44</v>
      </c>
      <c r="F19" s="525" t="s">
        <v>97</v>
      </c>
      <c r="G19" s="526">
        <v>10.199999999999999</v>
      </c>
      <c r="H19" s="526">
        <v>0.09</v>
      </c>
      <c r="I19" s="526">
        <v>18.239999999999998</v>
      </c>
      <c r="J19" s="526">
        <v>3.19</v>
      </c>
      <c r="K19" s="528">
        <f t="shared" si="0"/>
        <v>87.11999999999999</v>
      </c>
    </row>
    <row r="20" spans="1:18" s="529" customFormat="1" ht="26.1" customHeight="1" x14ac:dyDescent="0.35">
      <c r="A20" s="525" t="s">
        <v>53</v>
      </c>
      <c r="B20" s="526">
        <v>44.7</v>
      </c>
      <c r="C20" s="530">
        <v>0</v>
      </c>
      <c r="D20" s="526">
        <v>17.399999999999999</v>
      </c>
      <c r="E20" s="526">
        <v>9.9</v>
      </c>
      <c r="F20" s="525" t="s">
        <v>53</v>
      </c>
      <c r="G20" s="526">
        <v>1.4</v>
      </c>
      <c r="H20" s="526">
        <v>0.4</v>
      </c>
      <c r="I20" s="526">
        <v>18.7</v>
      </c>
      <c r="J20" s="526">
        <v>8.1999999999999993</v>
      </c>
      <c r="K20" s="528">
        <f t="shared" si="0"/>
        <v>100.70000000000002</v>
      </c>
    </row>
    <row r="21" spans="1:18" s="529" customFormat="1" ht="26.1" customHeight="1" x14ac:dyDescent="0.35">
      <c r="A21" s="525" t="s">
        <v>98</v>
      </c>
      <c r="B21" s="526">
        <v>32</v>
      </c>
      <c r="C21" s="530">
        <v>0</v>
      </c>
      <c r="D21" s="526">
        <v>3.8</v>
      </c>
      <c r="E21" s="526">
        <v>2.6</v>
      </c>
      <c r="F21" s="525" t="s">
        <v>98</v>
      </c>
      <c r="G21" s="526">
        <v>42</v>
      </c>
      <c r="H21" s="526">
        <v>1</v>
      </c>
      <c r="I21" s="526">
        <v>19.399999999999999</v>
      </c>
      <c r="J21" s="526">
        <v>41.8</v>
      </c>
      <c r="K21" s="528">
        <f t="shared" si="0"/>
        <v>142.60000000000002</v>
      </c>
    </row>
    <row r="22" spans="1:18" s="529" customFormat="1" ht="26.1" customHeight="1" x14ac:dyDescent="0.35">
      <c r="A22" s="525" t="s">
        <v>55</v>
      </c>
      <c r="B22" s="526">
        <v>17.260000000000002</v>
      </c>
      <c r="C22" s="530">
        <v>0</v>
      </c>
      <c r="D22" s="530">
        <v>0</v>
      </c>
      <c r="E22" s="526">
        <v>0.9</v>
      </c>
      <c r="F22" s="525" t="s">
        <v>55</v>
      </c>
      <c r="G22" s="526">
        <v>0.35</v>
      </c>
      <c r="H22" s="526">
        <v>0.97</v>
      </c>
      <c r="I22" s="526">
        <v>8.3800000000000008</v>
      </c>
      <c r="J22" s="526">
        <v>64.28</v>
      </c>
      <c r="K22" s="528">
        <f t="shared" si="0"/>
        <v>92.14</v>
      </c>
      <c r="R22" s="531"/>
    </row>
    <row r="23" spans="1:18" s="529" customFormat="1" ht="26.1" customHeight="1" x14ac:dyDescent="0.35">
      <c r="A23" s="525" t="s">
        <v>56</v>
      </c>
      <c r="B23" s="526">
        <v>7.6</v>
      </c>
      <c r="C23" s="530">
        <v>0</v>
      </c>
      <c r="D23" s="526">
        <v>1</v>
      </c>
      <c r="E23" s="526">
        <v>5</v>
      </c>
      <c r="F23" s="525" t="s">
        <v>56</v>
      </c>
      <c r="G23" s="530">
        <v>0</v>
      </c>
      <c r="H23" s="530">
        <v>0</v>
      </c>
      <c r="I23" s="526">
        <v>4.2</v>
      </c>
      <c r="J23" s="526">
        <v>20.5</v>
      </c>
      <c r="K23" s="528">
        <f t="shared" si="0"/>
        <v>38.299999999999997</v>
      </c>
      <c r="M23" s="526"/>
    </row>
    <row r="24" spans="1:18" s="529" customFormat="1" ht="26.1" customHeight="1" x14ac:dyDescent="0.35">
      <c r="A24" s="525" t="s">
        <v>57</v>
      </c>
      <c r="B24" s="526">
        <v>49.4</v>
      </c>
      <c r="C24" s="530">
        <v>0</v>
      </c>
      <c r="D24" s="526">
        <v>0.6</v>
      </c>
      <c r="E24" s="526">
        <v>2.1</v>
      </c>
      <c r="F24" s="525" t="s">
        <v>57</v>
      </c>
      <c r="G24" s="530">
        <v>0</v>
      </c>
      <c r="H24" s="530">
        <v>0</v>
      </c>
      <c r="I24" s="526">
        <v>27.3</v>
      </c>
      <c r="J24" s="526">
        <v>46.1</v>
      </c>
      <c r="K24" s="528">
        <f t="shared" si="0"/>
        <v>125.5</v>
      </c>
    </row>
    <row r="25" spans="1:18" s="529" customFormat="1" ht="26.1" customHeight="1" x14ac:dyDescent="0.35">
      <c r="A25" s="525" t="s">
        <v>58</v>
      </c>
      <c r="B25" s="526">
        <v>60</v>
      </c>
      <c r="C25" s="530">
        <v>0</v>
      </c>
      <c r="D25" s="532">
        <v>0</v>
      </c>
      <c r="E25" s="526">
        <v>2.5</v>
      </c>
      <c r="F25" s="525" t="s">
        <v>58</v>
      </c>
      <c r="G25" s="532">
        <v>0</v>
      </c>
      <c r="H25" s="526">
        <v>0.1</v>
      </c>
      <c r="I25" s="526">
        <v>25.9</v>
      </c>
      <c r="J25" s="526">
        <v>2.7</v>
      </c>
      <c r="K25" s="528">
        <f t="shared" si="0"/>
        <v>91.2</v>
      </c>
    </row>
    <row r="26" spans="1:18" s="529" customFormat="1" ht="26.1" customHeight="1" x14ac:dyDescent="0.35">
      <c r="A26" s="525" t="s">
        <v>59</v>
      </c>
      <c r="B26" s="526">
        <v>10.6</v>
      </c>
      <c r="C26" s="530">
        <v>0</v>
      </c>
      <c r="D26" s="532">
        <v>0</v>
      </c>
      <c r="E26" s="526">
        <v>4.4000000000000004</v>
      </c>
      <c r="F26" s="525" t="s">
        <v>59</v>
      </c>
      <c r="G26" s="532">
        <v>0</v>
      </c>
      <c r="H26" s="526">
        <v>1.4</v>
      </c>
      <c r="I26" s="526">
        <v>6.5</v>
      </c>
      <c r="J26" s="526">
        <v>35.700000000000003</v>
      </c>
      <c r="K26" s="528">
        <f t="shared" si="0"/>
        <v>58.6</v>
      </c>
    </row>
    <row r="27" spans="1:18" s="529" customFormat="1" ht="26.1" customHeight="1" x14ac:dyDescent="0.35">
      <c r="A27" s="525" t="s">
        <v>60</v>
      </c>
      <c r="B27" s="526">
        <v>54.98</v>
      </c>
      <c r="C27" s="530">
        <v>0</v>
      </c>
      <c r="D27" s="532">
        <v>0</v>
      </c>
      <c r="E27" s="526">
        <v>7</v>
      </c>
      <c r="F27" s="525" t="s">
        <v>60</v>
      </c>
      <c r="G27" s="532">
        <v>0</v>
      </c>
      <c r="H27" s="526">
        <v>3</v>
      </c>
      <c r="I27" s="526">
        <v>18.600000000000001</v>
      </c>
      <c r="J27" s="526">
        <v>11.37</v>
      </c>
      <c r="K27" s="528">
        <f t="shared" si="0"/>
        <v>94.949999999999989</v>
      </c>
    </row>
    <row r="28" spans="1:18" s="529" customFormat="1" ht="26.1" customHeight="1" x14ac:dyDescent="0.35">
      <c r="A28" s="518" t="s">
        <v>61</v>
      </c>
      <c r="B28" s="527">
        <v>32.01</v>
      </c>
      <c r="C28" s="533">
        <v>0</v>
      </c>
      <c r="D28" s="527">
        <v>15.14</v>
      </c>
      <c r="E28" s="527">
        <v>55.99</v>
      </c>
      <c r="F28" s="518" t="s">
        <v>61</v>
      </c>
      <c r="G28" s="534">
        <v>0</v>
      </c>
      <c r="H28" s="534">
        <v>0</v>
      </c>
      <c r="I28" s="534">
        <v>0</v>
      </c>
      <c r="J28" s="527">
        <v>14.03</v>
      </c>
      <c r="K28" s="535">
        <f t="shared" si="0"/>
        <v>117.17</v>
      </c>
    </row>
    <row r="29" spans="1:18" s="537" customFormat="1" ht="26.1" customHeight="1" x14ac:dyDescent="0.35">
      <c r="A29" s="518" t="s">
        <v>62</v>
      </c>
      <c r="B29" s="527">
        <v>46.92</v>
      </c>
      <c r="C29" s="536">
        <v>0</v>
      </c>
      <c r="D29" s="534">
        <v>0</v>
      </c>
      <c r="E29" s="527">
        <v>27.59</v>
      </c>
      <c r="F29" s="518" t="s">
        <v>62</v>
      </c>
      <c r="G29" s="534">
        <v>0</v>
      </c>
      <c r="H29" s="527">
        <v>2.83</v>
      </c>
      <c r="I29" s="527">
        <v>2.1800000000000002</v>
      </c>
      <c r="J29" s="527">
        <v>9.6300000000000008</v>
      </c>
      <c r="K29" s="535">
        <f t="shared" si="0"/>
        <v>89.15</v>
      </c>
    </row>
    <row r="30" spans="1:18" s="543" customFormat="1" ht="26.1" customHeight="1" x14ac:dyDescent="0.35">
      <c r="A30" s="538" t="s">
        <v>63</v>
      </c>
      <c r="B30" s="539">
        <v>3.98</v>
      </c>
      <c r="C30" s="540">
        <v>0</v>
      </c>
      <c r="D30" s="539">
        <v>1.25</v>
      </c>
      <c r="E30" s="539">
        <v>21.62</v>
      </c>
      <c r="F30" s="538" t="s">
        <v>63</v>
      </c>
      <c r="G30" s="539">
        <v>10.44</v>
      </c>
      <c r="H30" s="539">
        <v>0</v>
      </c>
      <c r="I30" s="539">
        <v>7.42</v>
      </c>
      <c r="J30" s="539">
        <v>68.48</v>
      </c>
      <c r="K30" s="542">
        <f t="shared" si="0"/>
        <v>113.19</v>
      </c>
    </row>
    <row r="31" spans="1:18" s="543" customFormat="1" ht="26.1" customHeight="1" x14ac:dyDescent="0.35">
      <c r="A31" s="538" t="s">
        <v>64</v>
      </c>
      <c r="B31" s="539">
        <v>0</v>
      </c>
      <c r="C31" s="540">
        <v>0</v>
      </c>
      <c r="D31" s="539">
        <v>13.65</v>
      </c>
      <c r="E31" s="539">
        <v>48.23</v>
      </c>
      <c r="F31" s="538" t="s">
        <v>64</v>
      </c>
      <c r="G31" s="539">
        <v>0</v>
      </c>
      <c r="H31" s="539">
        <v>0</v>
      </c>
      <c r="I31" s="539">
        <v>0</v>
      </c>
      <c r="J31" s="539">
        <v>65.05</v>
      </c>
      <c r="K31" s="542">
        <f t="shared" si="0"/>
        <v>126.92999999999999</v>
      </c>
    </row>
    <row r="32" spans="1:18" s="543" customFormat="1" ht="26.1" customHeight="1" x14ac:dyDescent="0.35">
      <c r="A32" s="538" t="s">
        <v>65</v>
      </c>
      <c r="B32" s="539">
        <v>0</v>
      </c>
      <c r="C32" s="540">
        <v>0</v>
      </c>
      <c r="D32" s="539">
        <v>24.46</v>
      </c>
      <c r="E32" s="539">
        <v>27.78</v>
      </c>
      <c r="F32" s="538" t="s">
        <v>65</v>
      </c>
      <c r="G32" s="539">
        <v>0.09</v>
      </c>
      <c r="H32" s="539">
        <v>0</v>
      </c>
      <c r="I32" s="539">
        <v>0</v>
      </c>
      <c r="J32" s="539">
        <v>19.440000000000001</v>
      </c>
      <c r="K32" s="542">
        <f t="shared" si="0"/>
        <v>71.77000000000001</v>
      </c>
    </row>
    <row r="33" spans="1:18" s="543" customFormat="1" ht="26.1" customHeight="1" x14ac:dyDescent="0.35">
      <c r="A33" s="538" t="s">
        <v>66</v>
      </c>
      <c r="B33" s="539">
        <v>6.4</v>
      </c>
      <c r="C33" s="540">
        <v>0</v>
      </c>
      <c r="D33" s="539">
        <v>17.91</v>
      </c>
      <c r="E33" s="539">
        <v>115.78</v>
      </c>
      <c r="F33" s="538" t="s">
        <v>66</v>
      </c>
      <c r="G33" s="539">
        <v>0</v>
      </c>
      <c r="H33" s="539">
        <v>10.4</v>
      </c>
      <c r="I33" s="539">
        <v>0</v>
      </c>
      <c r="J33" s="539">
        <v>20.32</v>
      </c>
      <c r="K33" s="542">
        <f t="shared" si="0"/>
        <v>170.81</v>
      </c>
    </row>
    <row r="34" spans="1:18" s="543" customFormat="1" ht="26.1" customHeight="1" x14ac:dyDescent="0.35">
      <c r="A34" s="538" t="s">
        <v>67</v>
      </c>
      <c r="B34" s="539">
        <v>0</v>
      </c>
      <c r="C34" s="540">
        <v>0</v>
      </c>
      <c r="D34" s="539">
        <v>28.94</v>
      </c>
      <c r="E34" s="539">
        <v>200.6</v>
      </c>
      <c r="F34" s="538" t="s">
        <v>67</v>
      </c>
      <c r="G34" s="539">
        <v>6.4</v>
      </c>
      <c r="H34" s="539">
        <v>0</v>
      </c>
      <c r="I34" s="539">
        <v>0</v>
      </c>
      <c r="J34" s="539">
        <v>10.93</v>
      </c>
      <c r="K34" s="542">
        <f t="shared" si="0"/>
        <v>246.87</v>
      </c>
    </row>
    <row r="35" spans="1:18" s="543" customFormat="1" ht="26.1" customHeight="1" x14ac:dyDescent="0.35">
      <c r="A35" s="538" t="s">
        <v>68</v>
      </c>
      <c r="B35" s="539">
        <v>4.7130000000000001</v>
      </c>
      <c r="C35" s="540">
        <v>0</v>
      </c>
      <c r="D35" s="539">
        <v>139.88999999999999</v>
      </c>
      <c r="E35" s="539">
        <v>231.541</v>
      </c>
      <c r="F35" s="538" t="s">
        <v>68</v>
      </c>
      <c r="G35" s="539">
        <v>20.99</v>
      </c>
      <c r="H35" s="539">
        <v>0</v>
      </c>
      <c r="I35" s="539">
        <v>6.49</v>
      </c>
      <c r="J35" s="539">
        <v>77.918999999999997</v>
      </c>
      <c r="K35" s="542">
        <f t="shared" si="0"/>
        <v>481.54300000000001</v>
      </c>
    </row>
    <row r="36" spans="1:18" s="543" customFormat="1" ht="26.1" customHeight="1" x14ac:dyDescent="0.35">
      <c r="A36" s="538" t="s">
        <v>69</v>
      </c>
      <c r="B36" s="539">
        <v>1.6930000000000001</v>
      </c>
      <c r="C36" s="540">
        <v>0</v>
      </c>
      <c r="D36" s="539">
        <v>65.311000000000007</v>
      </c>
      <c r="E36" s="539">
        <v>218.32</v>
      </c>
      <c r="F36" s="538" t="s">
        <v>69</v>
      </c>
      <c r="G36" s="539">
        <v>10.052</v>
      </c>
      <c r="H36" s="539">
        <v>0</v>
      </c>
      <c r="I36" s="539">
        <v>0</v>
      </c>
      <c r="J36" s="539">
        <v>76.566000000000003</v>
      </c>
      <c r="K36" s="542">
        <f t="shared" si="0"/>
        <v>371.94200000000001</v>
      </c>
    </row>
    <row r="37" spans="1:18" s="543" customFormat="1" ht="26.1" customHeight="1" x14ac:dyDescent="0.35">
      <c r="A37" s="538" t="s">
        <v>70</v>
      </c>
      <c r="B37" s="539">
        <v>14.003</v>
      </c>
      <c r="C37" s="540">
        <v>0</v>
      </c>
      <c r="D37" s="539">
        <v>88.43</v>
      </c>
      <c r="E37" s="539">
        <v>367.90300000000002</v>
      </c>
      <c r="F37" s="538" t="s">
        <v>70</v>
      </c>
      <c r="G37" s="539">
        <v>18.710999999999999</v>
      </c>
      <c r="H37" s="539">
        <v>0.25900000000000001</v>
      </c>
      <c r="I37" s="539">
        <v>0</v>
      </c>
      <c r="J37" s="539">
        <v>44.115000000000002</v>
      </c>
      <c r="K37" s="542">
        <f t="shared" si="0"/>
        <v>533.42100000000005</v>
      </c>
    </row>
    <row r="38" spans="1:18" s="543" customFormat="1" ht="26.1" customHeight="1" x14ac:dyDescent="0.35">
      <c r="A38" s="538" t="s">
        <v>71</v>
      </c>
      <c r="B38" s="539">
        <v>31.65</v>
      </c>
      <c r="C38" s="540">
        <v>0</v>
      </c>
      <c r="D38" s="539">
        <v>42.27</v>
      </c>
      <c r="E38" s="539">
        <v>367.63</v>
      </c>
      <c r="F38" s="538" t="s">
        <v>71</v>
      </c>
      <c r="G38" s="539">
        <v>6.02</v>
      </c>
      <c r="H38" s="539">
        <v>0.11</v>
      </c>
      <c r="I38" s="539">
        <v>0</v>
      </c>
      <c r="J38" s="539">
        <v>99.72</v>
      </c>
      <c r="K38" s="542">
        <f t="shared" si="0"/>
        <v>547.4</v>
      </c>
    </row>
    <row r="39" spans="1:18" s="543" customFormat="1" ht="26.1" customHeight="1" x14ac:dyDescent="0.35">
      <c r="A39" s="538" t="s">
        <v>72</v>
      </c>
      <c r="B39" s="539">
        <v>33.549999999999997</v>
      </c>
      <c r="C39" s="540">
        <v>0</v>
      </c>
      <c r="D39" s="539">
        <v>52.73</v>
      </c>
      <c r="E39" s="539">
        <v>679.47</v>
      </c>
      <c r="F39" s="538" t="s">
        <v>72</v>
      </c>
      <c r="G39" s="539">
        <v>3.88</v>
      </c>
      <c r="H39" s="539">
        <v>0</v>
      </c>
      <c r="I39" s="539">
        <v>0</v>
      </c>
      <c r="J39" s="539">
        <v>146.46</v>
      </c>
      <c r="K39" s="542">
        <f t="shared" si="0"/>
        <v>916.09</v>
      </c>
    </row>
    <row r="40" spans="1:18" s="543" customFormat="1" ht="26.1" customHeight="1" x14ac:dyDescent="0.35">
      <c r="A40" s="538" t="s">
        <v>73</v>
      </c>
      <c r="B40" s="539">
        <v>54.9</v>
      </c>
      <c r="C40" s="540">
        <v>0</v>
      </c>
      <c r="D40" s="539">
        <v>66.78</v>
      </c>
      <c r="E40" s="539">
        <v>76.849999999999994</v>
      </c>
      <c r="F40" s="538" t="s">
        <v>73</v>
      </c>
      <c r="G40" s="539">
        <v>10.039999999999999</v>
      </c>
      <c r="H40" s="539">
        <v>0</v>
      </c>
      <c r="I40" s="539">
        <v>0</v>
      </c>
      <c r="J40" s="539">
        <v>134.78</v>
      </c>
      <c r="K40" s="542">
        <f t="shared" si="0"/>
        <v>343.35</v>
      </c>
    </row>
    <row r="41" spans="1:18" s="543" customFormat="1" ht="26.1" customHeight="1" x14ac:dyDescent="0.35">
      <c r="A41" s="538" t="s">
        <v>74</v>
      </c>
      <c r="B41" s="539">
        <v>94.183999999999997</v>
      </c>
      <c r="C41" s="540">
        <v>0</v>
      </c>
      <c r="D41" s="539">
        <v>82.037000000000006</v>
      </c>
      <c r="E41" s="539">
        <v>92.313999999999993</v>
      </c>
      <c r="F41" s="538" t="s">
        <v>74</v>
      </c>
      <c r="G41" s="539">
        <v>6.569</v>
      </c>
      <c r="H41" s="539">
        <v>3.6</v>
      </c>
      <c r="I41" s="539">
        <v>0</v>
      </c>
      <c r="J41" s="539">
        <v>154.86199999999999</v>
      </c>
      <c r="K41" s="542">
        <f t="shared" si="0"/>
        <v>433.56600000000003</v>
      </c>
    </row>
    <row r="42" spans="1:18" s="543" customFormat="1" ht="26.1" customHeight="1" x14ac:dyDescent="0.35">
      <c r="A42" s="538" t="s">
        <v>75</v>
      </c>
      <c r="B42" s="539">
        <v>8.1150000000000002</v>
      </c>
      <c r="C42" s="540">
        <v>0</v>
      </c>
      <c r="D42" s="539">
        <v>139.107</v>
      </c>
      <c r="E42" s="539">
        <v>96.47</v>
      </c>
      <c r="F42" s="538" t="s">
        <v>75</v>
      </c>
      <c r="G42" s="539">
        <v>10.246</v>
      </c>
      <c r="H42" s="539">
        <v>0</v>
      </c>
      <c r="I42" s="539">
        <v>0</v>
      </c>
      <c r="J42" s="539">
        <v>141.31</v>
      </c>
      <c r="K42" s="542">
        <f t="shared" si="0"/>
        <v>395.24800000000005</v>
      </c>
    </row>
    <row r="43" spans="1:18" s="543" customFormat="1" ht="26.1" customHeight="1" x14ac:dyDescent="0.35">
      <c r="A43" s="538" t="s">
        <v>76</v>
      </c>
      <c r="B43" s="539">
        <v>0.39700000000000002</v>
      </c>
      <c r="C43" s="540">
        <v>0</v>
      </c>
      <c r="D43" s="539">
        <v>302.72700000000003</v>
      </c>
      <c r="E43" s="539">
        <v>104.283</v>
      </c>
      <c r="F43" s="538" t="s">
        <v>76</v>
      </c>
      <c r="G43" s="539">
        <v>23.06</v>
      </c>
      <c r="H43" s="539">
        <v>0</v>
      </c>
      <c r="I43" s="539">
        <v>0</v>
      </c>
      <c r="J43" s="539">
        <v>94.081000000000003</v>
      </c>
      <c r="K43" s="542">
        <f t="shared" si="0"/>
        <v>524.548</v>
      </c>
    </row>
    <row r="44" spans="1:18" s="543" customFormat="1" ht="26.1" customHeight="1" x14ac:dyDescent="0.35">
      <c r="A44" s="538" t="s">
        <v>77</v>
      </c>
      <c r="B44" s="539">
        <v>1.3149999999999999</v>
      </c>
      <c r="C44" s="540">
        <v>0</v>
      </c>
      <c r="D44" s="539">
        <v>99.075000000000003</v>
      </c>
      <c r="E44" s="539">
        <v>121.294</v>
      </c>
      <c r="F44" s="538" t="s">
        <v>77</v>
      </c>
      <c r="G44" s="539">
        <v>17.663</v>
      </c>
      <c r="H44" s="539">
        <v>0.47799999999999998</v>
      </c>
      <c r="I44" s="539">
        <v>0</v>
      </c>
      <c r="J44" s="539">
        <v>110.01599999999999</v>
      </c>
      <c r="K44" s="542">
        <f t="shared" si="0"/>
        <v>349.84100000000001</v>
      </c>
    </row>
    <row r="45" spans="1:18" s="543" customFormat="1" ht="26.1" customHeight="1" x14ac:dyDescent="0.35">
      <c r="A45" s="538" t="s">
        <v>78</v>
      </c>
      <c r="B45" s="539">
        <v>12.52</v>
      </c>
      <c r="C45" s="540">
        <v>0</v>
      </c>
      <c r="D45" s="539">
        <v>23.533000000000001</v>
      </c>
      <c r="E45" s="539">
        <v>96.745999999999995</v>
      </c>
      <c r="F45" s="538" t="s">
        <v>78</v>
      </c>
      <c r="G45" s="539">
        <v>4.8479999999999999</v>
      </c>
      <c r="H45" s="539">
        <v>2.0760000000000001</v>
      </c>
      <c r="I45" s="539">
        <v>0</v>
      </c>
      <c r="J45" s="539">
        <v>4.2459999999999241</v>
      </c>
      <c r="K45" s="542">
        <f t="shared" si="0"/>
        <v>143.96899999999991</v>
      </c>
    </row>
    <row r="46" spans="1:18" s="543" customFormat="1" ht="26.1" customHeight="1" x14ac:dyDescent="0.35">
      <c r="A46" s="538" t="s">
        <v>79</v>
      </c>
      <c r="B46" s="539">
        <v>4.5019999999999998</v>
      </c>
      <c r="C46" s="540">
        <v>0</v>
      </c>
      <c r="D46" s="539">
        <v>20.443000000000001</v>
      </c>
      <c r="E46" s="539">
        <v>137.09699999999998</v>
      </c>
      <c r="F46" s="538" t="s">
        <v>79</v>
      </c>
      <c r="G46" s="539">
        <v>3.9610000000000003</v>
      </c>
      <c r="H46" s="539">
        <v>6.6230000000000002</v>
      </c>
      <c r="I46" s="539">
        <v>0</v>
      </c>
      <c r="J46" s="539">
        <v>0.60800000000000409</v>
      </c>
      <c r="K46" s="542">
        <f t="shared" si="0"/>
        <v>173.23399999999998</v>
      </c>
      <c r="R46" s="544"/>
    </row>
    <row r="47" spans="1:18" s="543" customFormat="1" ht="26.1" customHeight="1" x14ac:dyDescent="0.35">
      <c r="A47" s="538" t="s">
        <v>80</v>
      </c>
      <c r="B47" s="539">
        <v>5.33</v>
      </c>
      <c r="C47" s="540">
        <v>0</v>
      </c>
      <c r="D47" s="539">
        <v>21.96</v>
      </c>
      <c r="E47" s="539">
        <v>211.39</v>
      </c>
      <c r="F47" s="538" t="s">
        <v>80</v>
      </c>
      <c r="G47" s="539">
        <v>10.32</v>
      </c>
      <c r="H47" s="539">
        <v>2.99</v>
      </c>
      <c r="I47" s="539">
        <v>0.35</v>
      </c>
      <c r="J47" s="539">
        <v>12.44</v>
      </c>
      <c r="K47" s="542">
        <f t="shared" si="0"/>
        <v>264.77999999999997</v>
      </c>
      <c r="M47" s="545"/>
    </row>
    <row r="48" spans="1:18" s="543" customFormat="1" ht="26.1" customHeight="1" x14ac:dyDescent="0.35">
      <c r="A48" s="546" t="s">
        <v>81</v>
      </c>
      <c r="B48" s="541">
        <v>7.92</v>
      </c>
      <c r="C48" s="547">
        <v>0</v>
      </c>
      <c r="D48" s="541">
        <v>43.24</v>
      </c>
      <c r="E48" s="541">
        <v>227.17</v>
      </c>
      <c r="F48" s="546" t="s">
        <v>81</v>
      </c>
      <c r="G48" s="541">
        <v>27.67</v>
      </c>
      <c r="H48" s="541">
        <v>17.09</v>
      </c>
      <c r="I48" s="541">
        <v>0.15</v>
      </c>
      <c r="J48" s="541">
        <v>46.01</v>
      </c>
      <c r="K48" s="548">
        <f t="shared" si="0"/>
        <v>369.24999999999994</v>
      </c>
    </row>
    <row r="49" spans="1:11" s="543" customFormat="1" ht="26.1" customHeight="1" x14ac:dyDescent="0.35">
      <c r="A49" s="546" t="s">
        <v>82</v>
      </c>
      <c r="B49" s="549" t="s">
        <v>137</v>
      </c>
      <c r="C49" s="549" t="s">
        <v>137</v>
      </c>
      <c r="D49" s="549" t="s">
        <v>137</v>
      </c>
      <c r="E49" s="549" t="s">
        <v>137</v>
      </c>
      <c r="F49" s="546" t="s">
        <v>82</v>
      </c>
      <c r="G49" s="549" t="s">
        <v>137</v>
      </c>
      <c r="H49" s="549" t="s">
        <v>137</v>
      </c>
      <c r="I49" s="549" t="s">
        <v>137</v>
      </c>
      <c r="J49" s="549" t="s">
        <v>137</v>
      </c>
      <c r="K49" s="549" t="s">
        <v>137</v>
      </c>
    </row>
    <row r="50" spans="1:11" s="552" customFormat="1" ht="20.100000000000001" customHeight="1" x14ac:dyDescent="0.3">
      <c r="A50" s="550"/>
      <c r="B50" s="551"/>
      <c r="C50" s="551"/>
      <c r="D50" s="551"/>
      <c r="E50" s="551"/>
      <c r="F50" s="550"/>
      <c r="G50" s="551"/>
      <c r="H50" s="551"/>
      <c r="I50" s="551"/>
      <c r="J50" s="551"/>
      <c r="K50" s="551"/>
    </row>
    <row r="51" spans="1:11" s="554" customFormat="1" ht="20.100000000000001" customHeight="1" x14ac:dyDescent="0.25">
      <c r="A51" s="553" t="s">
        <v>164</v>
      </c>
      <c r="E51" s="555" t="s">
        <v>99</v>
      </c>
      <c r="F51" s="553" t="s">
        <v>164</v>
      </c>
    </row>
    <row r="52" spans="1:11" s="554" customFormat="1" ht="20.100000000000001" customHeight="1" x14ac:dyDescent="0.25">
      <c r="A52" s="556" t="s">
        <v>262</v>
      </c>
      <c r="B52" s="557"/>
      <c r="C52" s="558"/>
      <c r="D52" s="558"/>
      <c r="E52" s="557"/>
      <c r="F52" s="559" t="s">
        <v>262</v>
      </c>
      <c r="G52" s="558"/>
      <c r="H52" s="557"/>
      <c r="I52" s="557"/>
      <c r="J52" s="557"/>
      <c r="K52" s="557"/>
    </row>
    <row r="53" spans="1:11" s="554" customFormat="1" ht="20.100000000000001" customHeight="1" x14ac:dyDescent="0.25">
      <c r="A53" s="556"/>
      <c r="B53" s="557"/>
      <c r="C53" s="558"/>
      <c r="D53" s="558"/>
      <c r="E53" s="557"/>
      <c r="F53" s="559"/>
      <c r="G53" s="558"/>
      <c r="H53" s="557"/>
      <c r="I53" s="557"/>
      <c r="J53" s="557"/>
    </row>
    <row r="54" spans="1:11" s="554" customFormat="1" ht="20.100000000000001" customHeight="1" x14ac:dyDescent="0.25">
      <c r="A54" s="556"/>
      <c r="B54" s="557"/>
      <c r="C54" s="558"/>
      <c r="D54" s="558"/>
      <c r="E54" s="557"/>
      <c r="F54" s="559"/>
      <c r="G54" s="558"/>
      <c r="H54" s="557"/>
      <c r="I54" s="557"/>
      <c r="J54" s="557"/>
      <c r="K54" s="560" t="s">
        <v>165</v>
      </c>
    </row>
    <row r="55" spans="1:11" s="554" customFormat="1" ht="20.100000000000001" customHeight="1" x14ac:dyDescent="0.25">
      <c r="A55" s="556"/>
      <c r="B55" s="557"/>
      <c r="C55" s="558"/>
      <c r="D55" s="558"/>
      <c r="E55" s="557"/>
      <c r="F55" s="559"/>
      <c r="G55" s="558"/>
      <c r="H55" s="557"/>
      <c r="I55" s="557"/>
      <c r="J55" s="557"/>
      <c r="K55" s="557"/>
    </row>
    <row r="56" spans="1:11" s="554" customFormat="1" ht="20.100000000000001" customHeight="1" x14ac:dyDescent="0.25">
      <c r="A56" s="556"/>
      <c r="B56" s="557"/>
      <c r="C56" s="558"/>
      <c r="D56" s="558"/>
      <c r="E56" s="557"/>
      <c r="F56" s="559"/>
      <c r="G56" s="558"/>
      <c r="H56" s="557"/>
      <c r="I56" s="557"/>
      <c r="J56" s="557"/>
      <c r="K56" s="557"/>
    </row>
    <row r="57" spans="1:11" s="554" customFormat="1" ht="19.5" customHeight="1" x14ac:dyDescent="0.25">
      <c r="A57" s="556"/>
      <c r="B57" s="557"/>
      <c r="C57" s="558"/>
      <c r="D57" s="558"/>
      <c r="E57" s="557"/>
      <c r="F57" s="559"/>
      <c r="G57" s="558"/>
      <c r="H57" s="557"/>
      <c r="I57" s="557"/>
      <c r="J57" s="557"/>
      <c r="K57" s="557"/>
    </row>
    <row r="58" spans="1:11" ht="20.100000000000001" customHeight="1" x14ac:dyDescent="0.3">
      <c r="A58" s="797">
        <v>53</v>
      </c>
      <c r="B58" s="797"/>
      <c r="C58" s="797"/>
      <c r="D58" s="797"/>
      <c r="E58" s="797"/>
      <c r="F58" s="797">
        <v>54</v>
      </c>
      <c r="G58" s="797"/>
      <c r="H58" s="797"/>
      <c r="I58" s="797"/>
      <c r="J58" s="797"/>
      <c r="K58" s="797"/>
    </row>
    <row r="59" spans="1:11" ht="20.100000000000001" customHeight="1" x14ac:dyDescent="0.2"/>
    <row r="60" spans="1:11" ht="20.100000000000001" customHeight="1" x14ac:dyDescent="0.2"/>
    <row r="61" spans="1:11" ht="20.100000000000001" customHeight="1" x14ac:dyDescent="0.2"/>
    <row r="62" spans="1:11" ht="20.100000000000001" customHeight="1" x14ac:dyDescent="0.2"/>
    <row r="8154" spans="1:6" x14ac:dyDescent="0.2">
      <c r="A8154" s="561" t="s">
        <v>86</v>
      </c>
      <c r="F8154" s="561" t="s">
        <v>86</v>
      </c>
    </row>
    <row r="8155" spans="1:6" x14ac:dyDescent="0.2">
      <c r="A8155" s="561" t="s">
        <v>87</v>
      </c>
      <c r="F8155" s="561" t="s">
        <v>87</v>
      </c>
    </row>
    <row r="8156" spans="1:6" x14ac:dyDescent="0.2">
      <c r="A8156" s="561" t="s">
        <v>88</v>
      </c>
      <c r="F8156" s="561" t="s">
        <v>88</v>
      </c>
    </row>
    <row r="8157" spans="1:6" x14ac:dyDescent="0.2">
      <c r="A8157" s="561" t="s">
        <v>89</v>
      </c>
      <c r="F8157" s="561" t="s">
        <v>89</v>
      </c>
    </row>
  </sheetData>
  <mergeCells count="8">
    <mergeCell ref="A58:E58"/>
    <mergeCell ref="F58:K58"/>
    <mergeCell ref="A3:E3"/>
    <mergeCell ref="F3:K3"/>
    <mergeCell ref="A4:E4"/>
    <mergeCell ref="F4:K4"/>
    <mergeCell ref="A7:A8"/>
    <mergeCell ref="F7:F8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  <colBreaks count="1" manualBreakCount="1">
    <brk id="5" max="56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L8159"/>
  <sheetViews>
    <sheetView showGridLines="0" view="pageBreakPreview" topLeftCell="A37" zoomScale="80" zoomScaleSheetLayoutView="80" workbookViewId="0">
      <selection activeCell="B9" sqref="B9:F48"/>
    </sheetView>
  </sheetViews>
  <sheetFormatPr defaultColWidth="11" defaultRowHeight="12.75" x14ac:dyDescent="0.2"/>
  <cols>
    <col min="1" max="1" width="30.7109375" style="562" customWidth="1"/>
    <col min="2" max="6" width="25.7109375" style="562" customWidth="1"/>
    <col min="7" max="7" width="35" style="562" customWidth="1"/>
    <col min="8" max="8" width="21.28515625" style="562" customWidth="1"/>
    <col min="9" max="9" width="6.42578125" style="562" customWidth="1"/>
    <col min="10" max="10" width="21.28515625" style="562" customWidth="1"/>
    <col min="11" max="12" width="11" style="562"/>
    <col min="13" max="13" width="1.85546875" style="562" customWidth="1"/>
    <col min="14" max="16384" width="11" style="562"/>
  </cols>
  <sheetData>
    <row r="1" spans="1:12" ht="20.100000000000001" customHeight="1" x14ac:dyDescent="0.2"/>
    <row r="2" spans="1:12" ht="20.100000000000001" customHeight="1" x14ac:dyDescent="0.3">
      <c r="A2" s="802"/>
      <c r="B2" s="802"/>
      <c r="C2" s="802"/>
      <c r="D2" s="802"/>
      <c r="E2" s="802"/>
      <c r="F2" s="802"/>
    </row>
    <row r="3" spans="1:12" s="564" customFormat="1" ht="24.95" customHeight="1" x14ac:dyDescent="0.35">
      <c r="A3" s="803" t="s">
        <v>297</v>
      </c>
      <c r="B3" s="803"/>
      <c r="C3" s="803"/>
      <c r="D3" s="803"/>
      <c r="E3" s="803"/>
      <c r="F3" s="803"/>
      <c r="G3" s="563"/>
    </row>
    <row r="4" spans="1:12" s="564" customFormat="1" ht="24.95" customHeight="1" x14ac:dyDescent="0.35">
      <c r="A4" s="803" t="s">
        <v>298</v>
      </c>
      <c r="B4" s="803"/>
      <c r="C4" s="803"/>
      <c r="D4" s="803"/>
      <c r="E4" s="803"/>
      <c r="F4" s="803"/>
      <c r="G4" s="563"/>
    </row>
    <row r="5" spans="1:12" ht="20.100000000000001" customHeight="1" x14ac:dyDescent="0.4">
      <c r="A5" s="565"/>
      <c r="B5" s="565"/>
      <c r="C5" s="565"/>
      <c r="D5" s="565"/>
      <c r="E5" s="565"/>
      <c r="F5" s="565"/>
      <c r="G5" s="566"/>
    </row>
    <row r="6" spans="1:12" ht="20.100000000000001" customHeight="1" x14ac:dyDescent="0.3">
      <c r="A6" s="567"/>
      <c r="B6" s="567"/>
      <c r="C6" s="567"/>
      <c r="D6" s="567"/>
      <c r="E6" s="567"/>
      <c r="F6" s="568" t="s">
        <v>284</v>
      </c>
      <c r="G6" s="569"/>
    </row>
    <row r="7" spans="1:12" s="572" customFormat="1" ht="39.950000000000003" customHeight="1" x14ac:dyDescent="0.25">
      <c r="A7" s="570" t="s">
        <v>92</v>
      </c>
      <c r="B7" s="896" t="s">
        <v>299</v>
      </c>
      <c r="C7" s="897" t="s">
        <v>300</v>
      </c>
      <c r="D7" s="897" t="s">
        <v>301</v>
      </c>
      <c r="E7" s="897" t="s">
        <v>292</v>
      </c>
      <c r="F7" s="570" t="s">
        <v>10</v>
      </c>
      <c r="G7" s="571"/>
    </row>
    <row r="8" spans="1:12" ht="15" customHeight="1" x14ac:dyDescent="0.3">
      <c r="A8" s="573"/>
      <c r="B8" s="574"/>
      <c r="C8" s="574"/>
      <c r="D8" s="574"/>
      <c r="E8" s="574"/>
      <c r="F8" s="574"/>
      <c r="G8" s="569"/>
    </row>
    <row r="9" spans="1:12" s="577" customFormat="1" ht="26.1" customHeight="1" x14ac:dyDescent="0.35">
      <c r="A9" s="575" t="s">
        <v>43</v>
      </c>
      <c r="B9" s="898">
        <v>94.05</v>
      </c>
      <c r="C9" s="898">
        <v>316.16000000000003</v>
      </c>
      <c r="D9" s="898">
        <v>17.579999999999998</v>
      </c>
      <c r="E9" s="898">
        <v>23.25</v>
      </c>
      <c r="F9" s="898">
        <f t="shared" ref="F9:F46" si="0">SUM(B9:E9)</f>
        <v>451.04</v>
      </c>
      <c r="G9" s="576"/>
      <c r="J9" s="578"/>
      <c r="L9" s="578"/>
    </row>
    <row r="10" spans="1:12" s="577" customFormat="1" ht="26.1" customHeight="1" x14ac:dyDescent="0.35">
      <c r="A10" s="575" t="s">
        <v>44</v>
      </c>
      <c r="B10" s="898">
        <v>139.66999999999999</v>
      </c>
      <c r="C10" s="898">
        <v>405.45</v>
      </c>
      <c r="D10" s="898">
        <v>35.29</v>
      </c>
      <c r="E10" s="898">
        <v>44.37</v>
      </c>
      <c r="F10" s="898">
        <f t="shared" si="0"/>
        <v>624.78</v>
      </c>
      <c r="G10" s="576"/>
      <c r="J10" s="578"/>
      <c r="L10" s="578"/>
    </row>
    <row r="11" spans="1:12" s="577" customFormat="1" ht="26.1" customHeight="1" x14ac:dyDescent="0.35">
      <c r="A11" s="575" t="s">
        <v>45</v>
      </c>
      <c r="B11" s="898">
        <v>147.72</v>
      </c>
      <c r="C11" s="898">
        <v>568.77</v>
      </c>
      <c r="D11" s="898">
        <v>52.19</v>
      </c>
      <c r="E11" s="898">
        <v>11.09</v>
      </c>
      <c r="F11" s="898">
        <f t="shared" si="0"/>
        <v>779.7700000000001</v>
      </c>
      <c r="G11" s="576"/>
      <c r="J11" s="578"/>
      <c r="L11" s="578"/>
    </row>
    <row r="12" spans="1:12" s="577" customFormat="1" ht="26.1" customHeight="1" x14ac:dyDescent="0.35">
      <c r="A12" s="575" t="s">
        <v>46</v>
      </c>
      <c r="B12" s="898">
        <v>313.52</v>
      </c>
      <c r="C12" s="898">
        <v>784.48</v>
      </c>
      <c r="D12" s="898">
        <v>136.86000000000001</v>
      </c>
      <c r="E12" s="898">
        <v>32.979999999999997</v>
      </c>
      <c r="F12" s="898">
        <f t="shared" si="0"/>
        <v>1267.8400000000001</v>
      </c>
      <c r="G12" s="576"/>
      <c r="J12" s="578"/>
      <c r="L12" s="578"/>
    </row>
    <row r="13" spans="1:12" s="577" customFormat="1" ht="26.1" customHeight="1" x14ac:dyDescent="0.35">
      <c r="A13" s="575" t="s">
        <v>47</v>
      </c>
      <c r="B13" s="898">
        <v>227.29</v>
      </c>
      <c r="C13" s="898">
        <v>1000.01</v>
      </c>
      <c r="D13" s="898">
        <v>150.58000000000001</v>
      </c>
      <c r="E13" s="898">
        <v>15.71</v>
      </c>
      <c r="F13" s="898">
        <f t="shared" si="0"/>
        <v>1393.59</v>
      </c>
      <c r="G13" s="576"/>
      <c r="J13" s="578"/>
      <c r="L13" s="578"/>
    </row>
    <row r="14" spans="1:12" s="577" customFormat="1" ht="26.1" customHeight="1" x14ac:dyDescent="0.35">
      <c r="A14" s="575" t="s">
        <v>48</v>
      </c>
      <c r="B14" s="898">
        <v>374.62</v>
      </c>
      <c r="C14" s="898">
        <v>1307.95</v>
      </c>
      <c r="D14" s="898">
        <v>220.67</v>
      </c>
      <c r="E14" s="898">
        <v>31.46</v>
      </c>
      <c r="F14" s="898">
        <f t="shared" si="0"/>
        <v>1934.7000000000003</v>
      </c>
      <c r="G14" s="576"/>
      <c r="J14" s="578"/>
      <c r="L14" s="578"/>
    </row>
    <row r="15" spans="1:12" s="577" customFormat="1" ht="26.1" customHeight="1" x14ac:dyDescent="0.35">
      <c r="A15" s="575" t="s">
        <v>49</v>
      </c>
      <c r="B15" s="898">
        <v>603.38</v>
      </c>
      <c r="C15" s="898">
        <v>1804.26</v>
      </c>
      <c r="D15" s="898">
        <v>178.42</v>
      </c>
      <c r="E15" s="898">
        <v>72.08</v>
      </c>
      <c r="F15" s="898">
        <f t="shared" si="0"/>
        <v>2658.14</v>
      </c>
      <c r="G15" s="576"/>
      <c r="J15" s="578"/>
      <c r="L15" s="578"/>
    </row>
    <row r="16" spans="1:12" s="577" customFormat="1" ht="26.1" customHeight="1" x14ac:dyDescent="0.35">
      <c r="A16" s="575" t="s">
        <v>50</v>
      </c>
      <c r="B16" s="898">
        <v>294.93</v>
      </c>
      <c r="C16" s="898">
        <v>1138.98</v>
      </c>
      <c r="D16" s="898">
        <v>99.76</v>
      </c>
      <c r="E16" s="898">
        <v>5.77</v>
      </c>
      <c r="F16" s="898">
        <f t="shared" si="0"/>
        <v>1539.44</v>
      </c>
      <c r="G16" s="576"/>
      <c r="J16" s="578"/>
      <c r="L16" s="578"/>
    </row>
    <row r="17" spans="1:12" s="577" customFormat="1" ht="26.1" customHeight="1" x14ac:dyDescent="0.35">
      <c r="A17" s="575" t="s">
        <v>51</v>
      </c>
      <c r="B17" s="898">
        <v>159.33000000000001</v>
      </c>
      <c r="C17" s="898">
        <v>606.46</v>
      </c>
      <c r="D17" s="898">
        <v>110.4</v>
      </c>
      <c r="E17" s="898">
        <v>14.33</v>
      </c>
      <c r="F17" s="898">
        <f t="shared" si="0"/>
        <v>890.5200000000001</v>
      </c>
      <c r="G17" s="576"/>
      <c r="J17" s="578"/>
      <c r="L17" s="578"/>
    </row>
    <row r="18" spans="1:12" s="577" customFormat="1" ht="26.1" customHeight="1" x14ac:dyDescent="0.35">
      <c r="A18" s="575" t="s">
        <v>97</v>
      </c>
      <c r="B18" s="898">
        <v>182.02</v>
      </c>
      <c r="C18" s="898">
        <v>902.83</v>
      </c>
      <c r="D18" s="898">
        <v>136</v>
      </c>
      <c r="E18" s="898">
        <v>31.1</v>
      </c>
      <c r="F18" s="898">
        <f t="shared" si="0"/>
        <v>1251.95</v>
      </c>
      <c r="G18" s="576"/>
    </row>
    <row r="19" spans="1:12" s="577" customFormat="1" ht="26.1" customHeight="1" x14ac:dyDescent="0.35">
      <c r="A19" s="575" t="s">
        <v>53</v>
      </c>
      <c r="B19" s="898">
        <v>211.1</v>
      </c>
      <c r="C19" s="898">
        <v>1001.7</v>
      </c>
      <c r="D19" s="898">
        <v>85.4</v>
      </c>
      <c r="E19" s="898">
        <v>21.9</v>
      </c>
      <c r="F19" s="898">
        <f t="shared" si="0"/>
        <v>1320.1000000000001</v>
      </c>
      <c r="G19" s="576"/>
    </row>
    <row r="20" spans="1:12" s="577" customFormat="1" ht="26.1" customHeight="1" x14ac:dyDescent="0.35">
      <c r="A20" s="575" t="s">
        <v>98</v>
      </c>
      <c r="B20" s="898">
        <v>213.7</v>
      </c>
      <c r="C20" s="898">
        <v>734.3</v>
      </c>
      <c r="D20" s="898">
        <v>140.4</v>
      </c>
      <c r="E20" s="898">
        <v>148.69999999999999</v>
      </c>
      <c r="F20" s="898">
        <f t="shared" si="0"/>
        <v>1237.1000000000001</v>
      </c>
      <c r="G20" s="576"/>
    </row>
    <row r="21" spans="1:12" s="577" customFormat="1" ht="26.1" customHeight="1" x14ac:dyDescent="0.35">
      <c r="A21" s="575" t="s">
        <v>55</v>
      </c>
      <c r="B21" s="898">
        <v>308.83999999999997</v>
      </c>
      <c r="C21" s="898">
        <v>893.56</v>
      </c>
      <c r="D21" s="898">
        <v>111.64</v>
      </c>
      <c r="E21" s="898">
        <v>160.03</v>
      </c>
      <c r="F21" s="898">
        <f t="shared" si="0"/>
        <v>1474.07</v>
      </c>
      <c r="G21" s="576"/>
    </row>
    <row r="22" spans="1:12" s="577" customFormat="1" ht="26.1" customHeight="1" x14ac:dyDescent="0.35">
      <c r="A22" s="575" t="s">
        <v>56</v>
      </c>
      <c r="B22" s="898">
        <v>265.89999999999998</v>
      </c>
      <c r="C22" s="898">
        <v>472.5</v>
      </c>
      <c r="D22" s="898">
        <v>149</v>
      </c>
      <c r="E22" s="898">
        <v>252.5</v>
      </c>
      <c r="F22" s="898">
        <f t="shared" si="0"/>
        <v>1139.9000000000001</v>
      </c>
      <c r="G22" s="576"/>
    </row>
    <row r="23" spans="1:12" s="577" customFormat="1" ht="26.1" customHeight="1" x14ac:dyDescent="0.35">
      <c r="A23" s="575" t="s">
        <v>57</v>
      </c>
      <c r="B23" s="898">
        <v>349.6</v>
      </c>
      <c r="C23" s="898">
        <v>902.7</v>
      </c>
      <c r="D23" s="898">
        <v>357.6</v>
      </c>
      <c r="E23" s="898">
        <v>124.6</v>
      </c>
      <c r="F23" s="898">
        <f t="shared" si="0"/>
        <v>1734.5</v>
      </c>
      <c r="G23" s="576"/>
      <c r="I23" s="579"/>
    </row>
    <row r="24" spans="1:12" s="577" customFormat="1" ht="26.1" customHeight="1" x14ac:dyDescent="0.35">
      <c r="A24" s="575" t="s">
        <v>58</v>
      </c>
      <c r="B24" s="898">
        <v>164.1</v>
      </c>
      <c r="C24" s="898">
        <v>488.5</v>
      </c>
      <c r="D24" s="898">
        <v>272.39999999999998</v>
      </c>
      <c r="E24" s="898">
        <v>514.29999999999995</v>
      </c>
      <c r="F24" s="898">
        <f t="shared" si="0"/>
        <v>1439.3</v>
      </c>
      <c r="G24" s="576"/>
      <c r="I24" s="579"/>
    </row>
    <row r="25" spans="1:12" s="577" customFormat="1" ht="26.1" customHeight="1" x14ac:dyDescent="0.35">
      <c r="A25" s="575" t="s">
        <v>59</v>
      </c>
      <c r="B25" s="898">
        <v>195.6</v>
      </c>
      <c r="C25" s="898">
        <v>597.79999999999995</v>
      </c>
      <c r="D25" s="898">
        <v>388.2</v>
      </c>
      <c r="E25" s="898">
        <v>927.59999999999991</v>
      </c>
      <c r="F25" s="898">
        <f t="shared" si="0"/>
        <v>2109.1999999999998</v>
      </c>
      <c r="G25" s="576"/>
      <c r="I25" s="579"/>
    </row>
    <row r="26" spans="1:12" s="577" customFormat="1" ht="26.1" customHeight="1" x14ac:dyDescent="0.35">
      <c r="A26" s="580" t="s">
        <v>60</v>
      </c>
      <c r="B26" s="899">
        <v>507.1</v>
      </c>
      <c r="C26" s="899">
        <v>1047.0999999999999</v>
      </c>
      <c r="D26" s="899">
        <v>613.1</v>
      </c>
      <c r="E26" s="899">
        <v>1457.6</v>
      </c>
      <c r="F26" s="899">
        <f t="shared" si="0"/>
        <v>3624.8999999999996</v>
      </c>
      <c r="G26" s="576"/>
      <c r="I26" s="579"/>
    </row>
    <row r="27" spans="1:12" s="577" customFormat="1" ht="26.1" customHeight="1" x14ac:dyDescent="0.35">
      <c r="A27" s="580" t="s">
        <v>61</v>
      </c>
      <c r="B27" s="899">
        <v>723.3</v>
      </c>
      <c r="C27" s="899">
        <v>1799.4</v>
      </c>
      <c r="D27" s="899">
        <v>902.4</v>
      </c>
      <c r="E27" s="899">
        <v>1556.2</v>
      </c>
      <c r="F27" s="899">
        <f t="shared" si="0"/>
        <v>4981.3</v>
      </c>
      <c r="G27" s="576"/>
    </row>
    <row r="28" spans="1:12" s="582" customFormat="1" ht="26.1" customHeight="1" x14ac:dyDescent="0.35">
      <c r="A28" s="580" t="s">
        <v>62</v>
      </c>
      <c r="B28" s="899">
        <v>645.20000000000005</v>
      </c>
      <c r="C28" s="899">
        <v>2068.87</v>
      </c>
      <c r="D28" s="899">
        <v>861.5</v>
      </c>
      <c r="E28" s="899">
        <v>1215.4000000000001</v>
      </c>
      <c r="F28" s="899">
        <f t="shared" si="0"/>
        <v>4790.9699999999993</v>
      </c>
      <c r="G28" s="581"/>
    </row>
    <row r="29" spans="1:12" s="585" customFormat="1" ht="26.1" customHeight="1" x14ac:dyDescent="0.35">
      <c r="A29" s="583" t="s">
        <v>63</v>
      </c>
      <c r="B29" s="900">
        <v>699.8</v>
      </c>
      <c r="C29" s="900">
        <v>2480.8000000000002</v>
      </c>
      <c r="D29" s="900">
        <v>884.8</v>
      </c>
      <c r="E29" s="900">
        <v>1597.7</v>
      </c>
      <c r="F29" s="900">
        <f t="shared" si="0"/>
        <v>5663.1</v>
      </c>
      <c r="G29" s="584"/>
      <c r="J29" s="586"/>
      <c r="L29" s="586"/>
    </row>
    <row r="30" spans="1:12" s="585" customFormat="1" ht="26.1" customHeight="1" x14ac:dyDescent="0.35">
      <c r="A30" s="583" t="s">
        <v>64</v>
      </c>
      <c r="B30" s="900">
        <v>1092.5999999999999</v>
      </c>
      <c r="C30" s="900">
        <v>2574.8000000000002</v>
      </c>
      <c r="D30" s="900">
        <v>791.7</v>
      </c>
      <c r="E30" s="900">
        <v>1405.8000000000002</v>
      </c>
      <c r="F30" s="900">
        <f t="shared" si="0"/>
        <v>5864.9000000000005</v>
      </c>
      <c r="G30" s="584"/>
      <c r="J30" s="586"/>
      <c r="L30" s="586"/>
    </row>
    <row r="31" spans="1:12" s="585" customFormat="1" ht="26.1" customHeight="1" x14ac:dyDescent="0.35">
      <c r="A31" s="583" t="s">
        <v>65</v>
      </c>
      <c r="B31" s="900">
        <v>1041</v>
      </c>
      <c r="C31" s="900">
        <v>2139.4</v>
      </c>
      <c r="D31" s="900">
        <v>577.20000000000005</v>
      </c>
      <c r="E31" s="900">
        <v>974.2</v>
      </c>
      <c r="F31" s="900">
        <f t="shared" si="0"/>
        <v>4731.8</v>
      </c>
      <c r="G31" s="584"/>
      <c r="J31" s="586"/>
      <c r="L31" s="586"/>
    </row>
    <row r="32" spans="1:12" s="585" customFormat="1" ht="26.1" customHeight="1" x14ac:dyDescent="0.35">
      <c r="A32" s="583" t="s">
        <v>66</v>
      </c>
      <c r="B32" s="900">
        <v>986.5</v>
      </c>
      <c r="C32" s="900">
        <v>1959.6</v>
      </c>
      <c r="D32" s="900">
        <v>449.1</v>
      </c>
      <c r="E32" s="900">
        <v>852.6</v>
      </c>
      <c r="F32" s="900">
        <f t="shared" si="0"/>
        <v>4247.8</v>
      </c>
      <c r="G32" s="584"/>
      <c r="J32" s="586"/>
      <c r="L32" s="586"/>
    </row>
    <row r="33" spans="1:12" s="585" customFormat="1" ht="26.1" customHeight="1" x14ac:dyDescent="0.35">
      <c r="A33" s="583" t="s">
        <v>67</v>
      </c>
      <c r="B33" s="900">
        <v>1080.5999999999999</v>
      </c>
      <c r="C33" s="900">
        <v>2477.6</v>
      </c>
      <c r="D33" s="900">
        <v>734</v>
      </c>
      <c r="E33" s="900">
        <v>913.90000000000009</v>
      </c>
      <c r="F33" s="900">
        <f t="shared" si="0"/>
        <v>5206.1000000000004</v>
      </c>
      <c r="G33" s="584"/>
      <c r="J33" s="586"/>
      <c r="L33" s="586"/>
    </row>
    <row r="34" spans="1:12" s="585" customFormat="1" ht="26.1" customHeight="1" x14ac:dyDescent="0.35">
      <c r="A34" s="583" t="s">
        <v>68</v>
      </c>
      <c r="B34" s="900">
        <v>657.3</v>
      </c>
      <c r="C34" s="900">
        <v>1484.3</v>
      </c>
      <c r="D34" s="900">
        <v>482.3</v>
      </c>
      <c r="E34" s="900">
        <v>3378.6</v>
      </c>
      <c r="F34" s="900">
        <f t="shared" si="0"/>
        <v>6002.5</v>
      </c>
      <c r="G34" s="584"/>
      <c r="J34" s="586"/>
      <c r="L34" s="586"/>
    </row>
    <row r="35" spans="1:12" s="585" customFormat="1" ht="26.1" customHeight="1" x14ac:dyDescent="0.35">
      <c r="A35" s="583" t="s">
        <v>69</v>
      </c>
      <c r="B35" s="900">
        <v>1941.2</v>
      </c>
      <c r="C35" s="900">
        <v>3327.7</v>
      </c>
      <c r="D35" s="900">
        <v>1317.2</v>
      </c>
      <c r="E35" s="900">
        <v>479.5</v>
      </c>
      <c r="F35" s="900">
        <f t="shared" si="0"/>
        <v>7065.5999999999995</v>
      </c>
      <c r="G35" s="584"/>
    </row>
    <row r="36" spans="1:12" s="585" customFormat="1" ht="26.1" customHeight="1" x14ac:dyDescent="0.35">
      <c r="A36" s="583" t="s">
        <v>70</v>
      </c>
      <c r="B36" s="900">
        <v>2240.1</v>
      </c>
      <c r="C36" s="900">
        <v>3840.1</v>
      </c>
      <c r="D36" s="900">
        <v>1520.1</v>
      </c>
      <c r="E36" s="900">
        <v>861.2</v>
      </c>
      <c r="F36" s="900">
        <f t="shared" si="0"/>
        <v>8461.5</v>
      </c>
      <c r="G36" s="584"/>
      <c r="J36" s="586"/>
      <c r="L36" s="586"/>
    </row>
    <row r="37" spans="1:12" s="585" customFormat="1" ht="26.1" customHeight="1" x14ac:dyDescent="0.35">
      <c r="A37" s="583" t="s">
        <v>71</v>
      </c>
      <c r="B37" s="900">
        <v>2411.5</v>
      </c>
      <c r="C37" s="900">
        <v>4133.8999999999996</v>
      </c>
      <c r="D37" s="900">
        <v>1636.3</v>
      </c>
      <c r="E37" s="900">
        <v>1084.4000000000001</v>
      </c>
      <c r="F37" s="900">
        <f t="shared" si="0"/>
        <v>9266.1</v>
      </c>
      <c r="G37" s="584"/>
      <c r="J37" s="586"/>
      <c r="L37" s="586"/>
    </row>
    <row r="38" spans="1:12" s="585" customFormat="1" ht="26.1" customHeight="1" x14ac:dyDescent="0.35">
      <c r="A38" s="583" t="s">
        <v>72</v>
      </c>
      <c r="B38" s="900">
        <v>2447</v>
      </c>
      <c r="C38" s="900">
        <v>4194.8999999999996</v>
      </c>
      <c r="D38" s="900">
        <v>1660.5</v>
      </c>
      <c r="E38" s="900">
        <v>1639</v>
      </c>
      <c r="F38" s="900">
        <f t="shared" si="0"/>
        <v>9941.4</v>
      </c>
      <c r="G38" s="584"/>
      <c r="J38" s="586"/>
      <c r="L38" s="586"/>
    </row>
    <row r="39" spans="1:12" s="585" customFormat="1" ht="26.1" customHeight="1" x14ac:dyDescent="0.35">
      <c r="A39" s="583" t="s">
        <v>73</v>
      </c>
      <c r="B39" s="900">
        <v>2109.9</v>
      </c>
      <c r="C39" s="900">
        <v>3617</v>
      </c>
      <c r="D39" s="900">
        <v>1431.7</v>
      </c>
      <c r="E39" s="900">
        <v>934.90000000000009</v>
      </c>
      <c r="F39" s="900">
        <f t="shared" si="0"/>
        <v>8093.5</v>
      </c>
      <c r="G39" s="584"/>
      <c r="J39" s="586"/>
      <c r="L39" s="586"/>
    </row>
    <row r="40" spans="1:12" s="585" customFormat="1" ht="26.1" customHeight="1" x14ac:dyDescent="0.35">
      <c r="A40" s="583" t="s">
        <v>74</v>
      </c>
      <c r="B40" s="900">
        <v>1984.6</v>
      </c>
      <c r="C40" s="900">
        <v>3402.1</v>
      </c>
      <c r="D40" s="900">
        <v>1346.7</v>
      </c>
      <c r="E40" s="900">
        <v>883.3</v>
      </c>
      <c r="F40" s="900">
        <f t="shared" si="0"/>
        <v>7616.7</v>
      </c>
      <c r="G40" s="584"/>
    </row>
    <row r="41" spans="1:12" s="585" customFormat="1" ht="26.1" customHeight="1" x14ac:dyDescent="0.35">
      <c r="A41" s="583" t="s">
        <v>75</v>
      </c>
      <c r="B41" s="900">
        <v>2225.6999999999998</v>
      </c>
      <c r="C41" s="900">
        <v>3815.5</v>
      </c>
      <c r="D41" s="900">
        <v>1510.3</v>
      </c>
      <c r="E41" s="900">
        <v>1007.6999999999999</v>
      </c>
      <c r="F41" s="900">
        <f t="shared" si="0"/>
        <v>8559.2000000000007</v>
      </c>
      <c r="G41" s="584"/>
    </row>
    <row r="42" spans="1:12" s="585" customFormat="1" ht="26.1" customHeight="1" x14ac:dyDescent="0.35">
      <c r="A42" s="583" t="s">
        <v>76</v>
      </c>
      <c r="B42" s="900">
        <v>2700.07</v>
      </c>
      <c r="C42" s="900">
        <v>4628.68</v>
      </c>
      <c r="D42" s="900">
        <v>1832.18</v>
      </c>
      <c r="E42" s="900">
        <v>1507.17</v>
      </c>
      <c r="F42" s="900">
        <f t="shared" si="0"/>
        <v>10668.1</v>
      </c>
      <c r="G42" s="584"/>
    </row>
    <row r="43" spans="1:12" s="585" customFormat="1" ht="26.1" customHeight="1" x14ac:dyDescent="0.35">
      <c r="A43" s="583" t="s">
        <v>77</v>
      </c>
      <c r="B43" s="900">
        <v>3033.2</v>
      </c>
      <c r="C43" s="900">
        <v>5199.7</v>
      </c>
      <c r="D43" s="900">
        <v>2058.1999999999998</v>
      </c>
      <c r="E43" s="900">
        <v>2231</v>
      </c>
      <c r="F43" s="900">
        <f t="shared" si="0"/>
        <v>12522.099999999999</v>
      </c>
      <c r="G43" s="584"/>
    </row>
    <row r="44" spans="1:12" s="585" customFormat="1" ht="26.1" customHeight="1" x14ac:dyDescent="0.35">
      <c r="A44" s="583" t="s">
        <v>78</v>
      </c>
      <c r="B44" s="900">
        <v>2731.6990000000001</v>
      </c>
      <c r="C44" s="900">
        <v>4682.9120000000003</v>
      </c>
      <c r="D44" s="900">
        <v>1853.653</v>
      </c>
      <c r="E44" s="900">
        <v>2928.9560000000001</v>
      </c>
      <c r="F44" s="900">
        <f t="shared" si="0"/>
        <v>12197.220000000001</v>
      </c>
      <c r="G44" s="584"/>
    </row>
    <row r="45" spans="1:12" s="585" customFormat="1" ht="26.1" customHeight="1" x14ac:dyDescent="0.35">
      <c r="A45" s="583" t="s">
        <v>79</v>
      </c>
      <c r="B45" s="900">
        <v>2640.7710000000002</v>
      </c>
      <c r="C45" s="900">
        <v>4527.0389999999998</v>
      </c>
      <c r="D45" s="900">
        <v>1791.953</v>
      </c>
      <c r="E45" s="900">
        <v>3683.8209999999999</v>
      </c>
      <c r="F45" s="900">
        <f t="shared" si="0"/>
        <v>12643.583999999999</v>
      </c>
      <c r="G45" s="584"/>
    </row>
    <row r="46" spans="1:12" s="585" customFormat="1" ht="26.1" customHeight="1" x14ac:dyDescent="0.35">
      <c r="A46" s="583" t="s">
        <v>80</v>
      </c>
      <c r="B46" s="900">
        <v>2409.1460000000002</v>
      </c>
      <c r="C46" s="900">
        <v>4129.9650000000001</v>
      </c>
      <c r="D46" s="900">
        <v>1634.7739999999999</v>
      </c>
      <c r="E46" s="900">
        <v>3634.6909999999998</v>
      </c>
      <c r="F46" s="900">
        <f t="shared" si="0"/>
        <v>11808.576000000001</v>
      </c>
      <c r="G46" s="584"/>
    </row>
    <row r="47" spans="1:12" s="585" customFormat="1" ht="26.1" customHeight="1" x14ac:dyDescent="0.35">
      <c r="A47" s="587" t="s">
        <v>81</v>
      </c>
      <c r="B47" s="901" t="s">
        <v>137</v>
      </c>
      <c r="C47" s="901" t="s">
        <v>137</v>
      </c>
      <c r="D47" s="901" t="s">
        <v>137</v>
      </c>
      <c r="E47" s="901" t="s">
        <v>137</v>
      </c>
      <c r="F47" s="901" t="s">
        <v>137</v>
      </c>
      <c r="G47" s="584"/>
      <c r="I47" s="588"/>
    </row>
    <row r="48" spans="1:12" s="585" customFormat="1" ht="26.1" customHeight="1" x14ac:dyDescent="0.35">
      <c r="A48" s="587" t="s">
        <v>82</v>
      </c>
      <c r="B48" s="901" t="s">
        <v>137</v>
      </c>
      <c r="C48" s="901" t="s">
        <v>137</v>
      </c>
      <c r="D48" s="901" t="s">
        <v>137</v>
      </c>
      <c r="E48" s="901" t="s">
        <v>137</v>
      </c>
      <c r="F48" s="901" t="s">
        <v>137</v>
      </c>
      <c r="G48" s="584"/>
      <c r="I48" s="588"/>
    </row>
    <row r="49" spans="1:10" s="592" customFormat="1" ht="15" customHeight="1" x14ac:dyDescent="0.3">
      <c r="A49" s="589"/>
      <c r="B49" s="590"/>
      <c r="C49" s="590"/>
      <c r="D49" s="590"/>
      <c r="E49" s="590"/>
      <c r="F49" s="590"/>
      <c r="G49" s="591"/>
      <c r="I49" s="593"/>
    </row>
    <row r="50" spans="1:10" s="592" customFormat="1" ht="20.100000000000001" customHeight="1" x14ac:dyDescent="0.25">
      <c r="A50" s="556" t="s">
        <v>262</v>
      </c>
      <c r="B50" s="594"/>
      <c r="C50" s="594"/>
      <c r="D50" s="594"/>
      <c r="E50" s="594"/>
      <c r="G50" s="596"/>
    </row>
    <row r="51" spans="1:10" ht="20.100000000000001" customHeight="1" x14ac:dyDescent="0.25">
      <c r="A51" s="597"/>
      <c r="B51" s="574"/>
      <c r="C51" s="574"/>
      <c r="D51" s="574"/>
      <c r="E51" s="574"/>
      <c r="F51" s="595" t="s">
        <v>302</v>
      </c>
    </row>
    <row r="52" spans="1:10" ht="20.100000000000001" customHeight="1" x14ac:dyDescent="0.25">
      <c r="A52" s="597"/>
      <c r="B52" s="574"/>
      <c r="C52" s="574"/>
      <c r="D52" s="574"/>
      <c r="E52" s="574"/>
      <c r="F52" s="595"/>
    </row>
    <row r="53" spans="1:10" ht="20.100000000000001" customHeight="1" x14ac:dyDescent="0.25">
      <c r="A53" s="597"/>
      <c r="B53" s="574"/>
      <c r="C53" s="574"/>
      <c r="D53" s="574"/>
      <c r="E53" s="574"/>
      <c r="F53" s="595"/>
    </row>
    <row r="54" spans="1:10" ht="20.100000000000001" customHeight="1" x14ac:dyDescent="0.25">
      <c r="A54" s="597"/>
      <c r="B54" s="574"/>
      <c r="C54" s="574"/>
      <c r="D54" s="574"/>
      <c r="E54" s="574"/>
      <c r="F54" s="595"/>
    </row>
    <row r="55" spans="1:10" ht="20.100000000000001" customHeight="1" x14ac:dyDescent="0.25">
      <c r="A55" s="597"/>
      <c r="B55" s="574"/>
      <c r="C55" s="574"/>
      <c r="D55" s="574"/>
      <c r="E55" s="574"/>
      <c r="F55" s="595"/>
    </row>
    <row r="56" spans="1:10" ht="20.100000000000001" customHeight="1" x14ac:dyDescent="0.25">
      <c r="A56" s="597"/>
      <c r="B56" s="574"/>
      <c r="C56" s="574"/>
      <c r="D56" s="574"/>
      <c r="E56" s="574"/>
      <c r="F56" s="595"/>
    </row>
    <row r="57" spans="1:10" ht="20.100000000000001" customHeight="1" x14ac:dyDescent="0.25">
      <c r="A57" s="597"/>
      <c r="B57" s="574"/>
      <c r="C57" s="574"/>
      <c r="D57" s="574"/>
      <c r="E57" s="574"/>
      <c r="F57" s="595"/>
    </row>
    <row r="58" spans="1:10" s="554" customFormat="1" ht="20.100000000000001" customHeight="1" x14ac:dyDescent="0.3">
      <c r="A58" s="804">
        <v>55</v>
      </c>
      <c r="B58" s="804"/>
      <c r="C58" s="804"/>
      <c r="D58" s="804"/>
      <c r="E58" s="804"/>
      <c r="F58" s="804"/>
      <c r="G58" s="598"/>
      <c r="H58" s="598"/>
      <c r="I58" s="598"/>
      <c r="J58" s="598"/>
    </row>
    <row r="59" spans="1:10" ht="20.100000000000001" customHeight="1" x14ac:dyDescent="0.2"/>
    <row r="60" spans="1:10" ht="20.100000000000001" customHeight="1" x14ac:dyDescent="0.2"/>
    <row r="61" spans="1:10" ht="20.100000000000001" customHeight="1" x14ac:dyDescent="0.2"/>
    <row r="62" spans="1:10" ht="20.100000000000001" customHeight="1" x14ac:dyDescent="0.2"/>
    <row r="63" spans="1:10" ht="20.100000000000001" customHeight="1" x14ac:dyDescent="0.2"/>
    <row r="64" spans="1:10" ht="20.100000000000001" customHeight="1" x14ac:dyDescent="0.2"/>
    <row r="65" ht="20.100000000000001" customHeight="1" x14ac:dyDescent="0.2"/>
    <row r="8156" spans="1:1" x14ac:dyDescent="0.2">
      <c r="A8156" s="599" t="s">
        <v>86</v>
      </c>
    </row>
    <row r="8157" spans="1:1" x14ac:dyDescent="0.2">
      <c r="A8157" s="599" t="s">
        <v>87</v>
      </c>
    </row>
    <row r="8158" spans="1:1" x14ac:dyDescent="0.2">
      <c r="A8158" s="599" t="s">
        <v>88</v>
      </c>
    </row>
    <row r="8159" spans="1:1" x14ac:dyDescent="0.2">
      <c r="A8159" s="599" t="s">
        <v>89</v>
      </c>
    </row>
  </sheetData>
  <mergeCells count="4">
    <mergeCell ref="A2:F2"/>
    <mergeCell ref="A3:F3"/>
    <mergeCell ref="A4:F4"/>
    <mergeCell ref="A58:F58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H8167"/>
  <sheetViews>
    <sheetView showGridLines="0" view="pageBreakPreview" topLeftCell="A37" zoomScale="60" zoomScaleNormal="50" workbookViewId="0">
      <selection activeCell="A67" sqref="A67"/>
    </sheetView>
  </sheetViews>
  <sheetFormatPr defaultColWidth="11" defaultRowHeight="12.75" x14ac:dyDescent="0.2"/>
  <cols>
    <col min="1" max="1" width="40.7109375" style="34" customWidth="1"/>
    <col min="2" max="5" width="29.28515625" style="34" customWidth="1"/>
    <col min="6" max="16384" width="11" style="34"/>
  </cols>
  <sheetData>
    <row r="1" spans="1:6" ht="20.100000000000001" customHeight="1" x14ac:dyDescent="0.3">
      <c r="A1" s="700"/>
      <c r="B1" s="700"/>
      <c r="C1" s="700"/>
      <c r="D1" s="700"/>
      <c r="E1" s="700"/>
    </row>
    <row r="2" spans="1:6" ht="20.100000000000001" customHeight="1" x14ac:dyDescent="0.2">
      <c r="A2" s="35" t="s">
        <v>0</v>
      </c>
    </row>
    <row r="3" spans="1:6" ht="24.95" customHeight="1" x14ac:dyDescent="0.35">
      <c r="A3" s="701" t="s">
        <v>90</v>
      </c>
      <c r="B3" s="701"/>
      <c r="C3" s="701"/>
      <c r="D3" s="701"/>
      <c r="E3" s="701"/>
    </row>
    <row r="4" spans="1:6" ht="24.95" customHeight="1" x14ac:dyDescent="0.35">
      <c r="A4" s="701" t="s">
        <v>2</v>
      </c>
      <c r="B4" s="701"/>
      <c r="C4" s="701"/>
      <c r="D4" s="701"/>
      <c r="E4" s="701"/>
    </row>
    <row r="5" spans="1:6" ht="20.100000000000001" customHeight="1" x14ac:dyDescent="0.2"/>
    <row r="6" spans="1:6" ht="20.100000000000001" customHeight="1" x14ac:dyDescent="0.25">
      <c r="A6" s="36"/>
      <c r="B6" s="36"/>
      <c r="C6" s="36"/>
      <c r="D6" s="36"/>
      <c r="E6" s="37" t="s">
        <v>91</v>
      </c>
    </row>
    <row r="7" spans="1:6" s="42" customFormat="1" ht="39.950000000000003" customHeight="1" x14ac:dyDescent="0.25">
      <c r="A7" s="38" t="s">
        <v>92</v>
      </c>
      <c r="B7" s="39" t="s">
        <v>93</v>
      </c>
      <c r="C7" s="39" t="s">
        <v>94</v>
      </c>
      <c r="D7" s="39" t="s">
        <v>95</v>
      </c>
      <c r="E7" s="40" t="s">
        <v>96</v>
      </c>
      <c r="F7" s="41"/>
    </row>
    <row r="8" spans="1:6" ht="20.100000000000001" customHeight="1" x14ac:dyDescent="0.3">
      <c r="A8" s="43"/>
      <c r="B8" s="44"/>
      <c r="C8" s="44"/>
      <c r="D8" s="44"/>
      <c r="E8" s="44"/>
    </row>
    <row r="9" spans="1:6" s="49" customFormat="1" ht="21.95" customHeight="1" x14ac:dyDescent="0.35">
      <c r="A9" s="51" t="s">
        <v>33</v>
      </c>
      <c r="B9" s="52">
        <v>7.8</v>
      </c>
      <c r="C9" s="52">
        <v>24.6</v>
      </c>
      <c r="D9" s="52">
        <v>6.9</v>
      </c>
      <c r="E9" s="52">
        <f t="shared" ref="E9:E33" si="0">SUM(B9:D9)</f>
        <v>39.299999999999997</v>
      </c>
    </row>
    <row r="10" spans="1:6" s="49" customFormat="1" ht="21.95" customHeight="1" x14ac:dyDescent="0.35">
      <c r="A10" s="51" t="s">
        <v>34</v>
      </c>
      <c r="B10" s="52">
        <v>7.7</v>
      </c>
      <c r="C10" s="52">
        <v>24.7</v>
      </c>
      <c r="D10" s="52">
        <v>8.8000000000000007</v>
      </c>
      <c r="E10" s="52">
        <f t="shared" si="0"/>
        <v>41.2</v>
      </c>
    </row>
    <row r="11" spans="1:6" s="49" customFormat="1" ht="21.95" customHeight="1" x14ac:dyDescent="0.35">
      <c r="A11" s="51" t="s">
        <v>35</v>
      </c>
      <c r="B11" s="52">
        <v>8.9</v>
      </c>
      <c r="C11" s="52">
        <v>26.6</v>
      </c>
      <c r="D11" s="52">
        <v>9.6</v>
      </c>
      <c r="E11" s="52">
        <f t="shared" si="0"/>
        <v>45.1</v>
      </c>
    </row>
    <row r="12" spans="1:6" s="49" customFormat="1" ht="21.95" customHeight="1" x14ac:dyDescent="0.35">
      <c r="A12" s="51" t="s">
        <v>36</v>
      </c>
      <c r="B12" s="52">
        <v>8.1999999999999993</v>
      </c>
      <c r="C12" s="52">
        <v>26.5</v>
      </c>
      <c r="D12" s="52">
        <v>9.8000000000000007</v>
      </c>
      <c r="E12" s="52">
        <f t="shared" si="0"/>
        <v>44.5</v>
      </c>
    </row>
    <row r="13" spans="1:6" s="49" customFormat="1" ht="21.95" customHeight="1" x14ac:dyDescent="0.35">
      <c r="A13" s="51" t="s">
        <v>37</v>
      </c>
      <c r="B13" s="52">
        <v>7.9</v>
      </c>
      <c r="C13" s="52">
        <v>24.7</v>
      </c>
      <c r="D13" s="52">
        <v>8.1999999999999993</v>
      </c>
      <c r="E13" s="52">
        <f t="shared" si="0"/>
        <v>40.799999999999997</v>
      </c>
    </row>
    <row r="14" spans="1:6" s="49" customFormat="1" ht="21.95" customHeight="1" x14ac:dyDescent="0.35">
      <c r="A14" s="51" t="s">
        <v>38</v>
      </c>
      <c r="B14" s="52">
        <v>7.5</v>
      </c>
      <c r="C14" s="52">
        <v>25.5</v>
      </c>
      <c r="D14" s="52">
        <v>9.3000000000000007</v>
      </c>
      <c r="E14" s="52">
        <f t="shared" si="0"/>
        <v>42.3</v>
      </c>
    </row>
    <row r="15" spans="1:6" s="49" customFormat="1" ht="21.95" customHeight="1" x14ac:dyDescent="0.35">
      <c r="A15" s="51" t="s">
        <v>39</v>
      </c>
      <c r="B15" s="52">
        <v>8</v>
      </c>
      <c r="C15" s="52">
        <v>23.5</v>
      </c>
      <c r="D15" s="52">
        <v>9.1999999999999993</v>
      </c>
      <c r="E15" s="52">
        <f t="shared" si="0"/>
        <v>40.700000000000003</v>
      </c>
    </row>
    <row r="16" spans="1:6" s="49" customFormat="1" ht="21.95" customHeight="1" x14ac:dyDescent="0.35">
      <c r="A16" s="51" t="s">
        <v>40</v>
      </c>
      <c r="B16" s="52">
        <v>9.1999999999999993</v>
      </c>
      <c r="C16" s="52">
        <v>26.5</v>
      </c>
      <c r="D16" s="52">
        <v>8.8000000000000007</v>
      </c>
      <c r="E16" s="52">
        <f t="shared" si="0"/>
        <v>44.5</v>
      </c>
    </row>
    <row r="17" spans="1:8" s="49" customFormat="1" ht="21.95" customHeight="1" x14ac:dyDescent="0.35">
      <c r="A17" s="51" t="s">
        <v>41</v>
      </c>
      <c r="B17" s="52">
        <v>8.8000000000000007</v>
      </c>
      <c r="C17" s="52">
        <v>24</v>
      </c>
      <c r="D17" s="52">
        <v>8.6</v>
      </c>
      <c r="E17" s="52">
        <f t="shared" si="0"/>
        <v>41.4</v>
      </c>
    </row>
    <row r="18" spans="1:8" s="49" customFormat="1" ht="21.95" customHeight="1" x14ac:dyDescent="0.35">
      <c r="A18" s="51" t="s">
        <v>42</v>
      </c>
      <c r="B18" s="52">
        <v>10</v>
      </c>
      <c r="C18" s="52">
        <v>26.2</v>
      </c>
      <c r="D18" s="52">
        <v>10</v>
      </c>
      <c r="E18" s="52">
        <f t="shared" si="0"/>
        <v>46.2</v>
      </c>
    </row>
    <row r="19" spans="1:8" s="49" customFormat="1" ht="21.95" customHeight="1" x14ac:dyDescent="0.35">
      <c r="A19" s="51" t="s">
        <v>43</v>
      </c>
      <c r="B19" s="52">
        <v>10.3</v>
      </c>
      <c r="C19" s="52">
        <v>27.4</v>
      </c>
      <c r="D19" s="52">
        <v>11.2</v>
      </c>
      <c r="E19" s="52">
        <f t="shared" si="0"/>
        <v>48.900000000000006</v>
      </c>
    </row>
    <row r="20" spans="1:8" s="49" customFormat="1" ht="21.95" customHeight="1" x14ac:dyDescent="0.35">
      <c r="A20" s="51" t="s">
        <v>44</v>
      </c>
      <c r="B20" s="52">
        <v>9.1999999999999993</v>
      </c>
      <c r="C20" s="52">
        <v>26.5</v>
      </c>
      <c r="D20" s="52">
        <v>9.8000000000000007</v>
      </c>
      <c r="E20" s="52">
        <f t="shared" si="0"/>
        <v>45.5</v>
      </c>
    </row>
    <row r="21" spans="1:8" s="49" customFormat="1" ht="21.95" customHeight="1" x14ac:dyDescent="0.35">
      <c r="A21" s="51" t="s">
        <v>45</v>
      </c>
      <c r="B21" s="52">
        <v>7.7</v>
      </c>
      <c r="C21" s="52">
        <v>26.9</v>
      </c>
      <c r="D21" s="52">
        <v>10.5</v>
      </c>
      <c r="E21" s="52">
        <f t="shared" si="0"/>
        <v>45.1</v>
      </c>
    </row>
    <row r="22" spans="1:8" s="49" customFormat="1" ht="21.95" customHeight="1" x14ac:dyDescent="0.35">
      <c r="A22" s="51" t="s">
        <v>46</v>
      </c>
      <c r="B22" s="52">
        <v>9.1</v>
      </c>
      <c r="C22" s="52">
        <v>26.4</v>
      </c>
      <c r="D22" s="52">
        <v>10.4</v>
      </c>
      <c r="E22" s="52">
        <f t="shared" si="0"/>
        <v>45.9</v>
      </c>
    </row>
    <row r="23" spans="1:8" s="49" customFormat="1" ht="21.95" customHeight="1" x14ac:dyDescent="0.35">
      <c r="A23" s="51" t="s">
        <v>47</v>
      </c>
      <c r="B23" s="52">
        <v>10.1</v>
      </c>
      <c r="C23" s="52">
        <v>26.1</v>
      </c>
      <c r="D23" s="52">
        <v>10.1</v>
      </c>
      <c r="E23" s="52">
        <f t="shared" si="0"/>
        <v>46.300000000000004</v>
      </c>
    </row>
    <row r="24" spans="1:8" s="49" customFormat="1" ht="21.95" customHeight="1" x14ac:dyDescent="0.35">
      <c r="A24" s="51" t="s">
        <v>48</v>
      </c>
      <c r="B24" s="52">
        <v>8.6</v>
      </c>
      <c r="C24" s="52">
        <v>25.6</v>
      </c>
      <c r="D24" s="52">
        <v>8.4</v>
      </c>
      <c r="E24" s="52">
        <f t="shared" si="0"/>
        <v>42.6</v>
      </c>
    </row>
    <row r="25" spans="1:8" s="49" customFormat="1" ht="21.95" customHeight="1" x14ac:dyDescent="0.35">
      <c r="A25" s="51" t="s">
        <v>49</v>
      </c>
      <c r="B25" s="52">
        <v>9</v>
      </c>
      <c r="C25" s="52">
        <v>27</v>
      </c>
      <c r="D25" s="52">
        <v>10.4</v>
      </c>
      <c r="E25" s="52">
        <f t="shared" si="0"/>
        <v>46.4</v>
      </c>
    </row>
    <row r="26" spans="1:8" s="49" customFormat="1" ht="21.95" customHeight="1" x14ac:dyDescent="0.35">
      <c r="A26" s="51" t="s">
        <v>50</v>
      </c>
      <c r="B26" s="52">
        <v>10.7</v>
      </c>
      <c r="C26" s="52">
        <v>27.4</v>
      </c>
      <c r="D26" s="52">
        <v>12</v>
      </c>
      <c r="E26" s="52">
        <f t="shared" si="0"/>
        <v>50.099999999999994</v>
      </c>
    </row>
    <row r="27" spans="1:8" s="49" customFormat="1" ht="21.95" customHeight="1" x14ac:dyDescent="0.35">
      <c r="A27" s="51" t="s">
        <v>51</v>
      </c>
      <c r="B27" s="52">
        <v>8.8000000000000007</v>
      </c>
      <c r="C27" s="52">
        <v>26.6</v>
      </c>
      <c r="D27" s="52">
        <v>11.2</v>
      </c>
      <c r="E27" s="52">
        <f t="shared" si="0"/>
        <v>46.600000000000009</v>
      </c>
    </row>
    <row r="28" spans="1:8" s="49" customFormat="1" ht="21.95" customHeight="1" x14ac:dyDescent="0.35">
      <c r="A28" s="51" t="s">
        <v>97</v>
      </c>
      <c r="B28" s="52">
        <v>9.5</v>
      </c>
      <c r="C28" s="52">
        <v>24.6</v>
      </c>
      <c r="D28" s="52">
        <v>10.5</v>
      </c>
      <c r="E28" s="52">
        <f t="shared" si="0"/>
        <v>44.6</v>
      </c>
    </row>
    <row r="29" spans="1:8" s="49" customFormat="1" ht="21.95" customHeight="1" x14ac:dyDescent="0.35">
      <c r="A29" s="51" t="s">
        <v>53</v>
      </c>
      <c r="B29" s="52">
        <v>10.9</v>
      </c>
      <c r="C29" s="52">
        <v>25.8</v>
      </c>
      <c r="D29" s="52">
        <v>11.5</v>
      </c>
      <c r="E29" s="52">
        <f t="shared" si="0"/>
        <v>48.2</v>
      </c>
    </row>
    <row r="30" spans="1:8" s="49" customFormat="1" ht="21.95" customHeight="1" x14ac:dyDescent="0.35">
      <c r="A30" s="51" t="s">
        <v>98</v>
      </c>
      <c r="B30" s="52">
        <v>10</v>
      </c>
      <c r="C30" s="52">
        <v>29.6</v>
      </c>
      <c r="D30" s="52">
        <v>12.6</v>
      </c>
      <c r="E30" s="52">
        <f t="shared" si="0"/>
        <v>52.2</v>
      </c>
    </row>
    <row r="31" spans="1:8" s="49" customFormat="1" ht="21.95" customHeight="1" x14ac:dyDescent="0.35">
      <c r="A31" s="51" t="s">
        <v>55</v>
      </c>
      <c r="B31" s="52">
        <v>9.5</v>
      </c>
      <c r="C31" s="52">
        <v>24.4</v>
      </c>
      <c r="D31" s="52">
        <v>10.8</v>
      </c>
      <c r="E31" s="52">
        <f t="shared" si="0"/>
        <v>44.7</v>
      </c>
      <c r="H31" s="50"/>
    </row>
    <row r="32" spans="1:8" s="49" customFormat="1" ht="21.95" customHeight="1" x14ac:dyDescent="0.35">
      <c r="A32" s="53" t="s">
        <v>56</v>
      </c>
      <c r="B32" s="54">
        <v>8.8000000000000007</v>
      </c>
      <c r="C32" s="54">
        <v>27.1</v>
      </c>
      <c r="D32" s="54">
        <v>11.7</v>
      </c>
      <c r="E32" s="54">
        <f t="shared" si="0"/>
        <v>47.600000000000009</v>
      </c>
    </row>
    <row r="33" spans="1:5" s="49" customFormat="1" ht="21.95" customHeight="1" x14ac:dyDescent="0.35">
      <c r="A33" s="53" t="s">
        <v>57</v>
      </c>
      <c r="B33" s="54">
        <v>7.5</v>
      </c>
      <c r="C33" s="54">
        <v>21.3</v>
      </c>
      <c r="D33" s="54">
        <v>8.6999999999999993</v>
      </c>
      <c r="E33" s="54">
        <f t="shared" si="0"/>
        <v>37.5</v>
      </c>
    </row>
    <row r="34" spans="1:5" s="49" customFormat="1" ht="21.95" customHeight="1" x14ac:dyDescent="0.35">
      <c r="A34" s="51" t="s">
        <v>58</v>
      </c>
      <c r="B34" s="52">
        <v>6.6</v>
      </c>
      <c r="C34" s="52">
        <v>26.1</v>
      </c>
      <c r="D34" s="52">
        <v>12.9</v>
      </c>
      <c r="E34" s="52">
        <v>45.6</v>
      </c>
    </row>
    <row r="35" spans="1:5" s="49" customFormat="1" ht="21.95" customHeight="1" x14ac:dyDescent="0.35">
      <c r="A35" s="51" t="s">
        <v>59</v>
      </c>
      <c r="B35" s="52">
        <v>9.6</v>
      </c>
      <c r="C35" s="52">
        <v>26.7</v>
      </c>
      <c r="D35" s="52">
        <v>12.5</v>
      </c>
      <c r="E35" s="52">
        <v>48.8</v>
      </c>
    </row>
    <row r="36" spans="1:5" s="49" customFormat="1" ht="21.95" customHeight="1" x14ac:dyDescent="0.35">
      <c r="A36" s="51" t="s">
        <v>60</v>
      </c>
      <c r="B36" s="52">
        <v>8.6999999999999993</v>
      </c>
      <c r="C36" s="52">
        <v>26.4</v>
      </c>
      <c r="D36" s="52">
        <v>11.4</v>
      </c>
      <c r="E36" s="52">
        <v>46.499999999999993</v>
      </c>
    </row>
    <row r="37" spans="1:5" s="49" customFormat="1" ht="21.95" customHeight="1" x14ac:dyDescent="0.35">
      <c r="A37" s="51" t="s">
        <v>61</v>
      </c>
      <c r="B37" s="52">
        <v>9.3000000000000007</v>
      </c>
      <c r="C37" s="52">
        <v>27.5</v>
      </c>
      <c r="D37" s="52">
        <v>11.4</v>
      </c>
      <c r="E37" s="52">
        <v>48.199999999999996</v>
      </c>
    </row>
    <row r="38" spans="1:5" s="49" customFormat="1" ht="21.95" customHeight="1" x14ac:dyDescent="0.35">
      <c r="A38" s="51" t="s">
        <v>100</v>
      </c>
      <c r="B38" s="52">
        <v>8.3000000000000007</v>
      </c>
      <c r="C38" s="52">
        <v>26.1</v>
      </c>
      <c r="D38" s="52">
        <v>11</v>
      </c>
      <c r="E38" s="52">
        <v>45.400000000000006</v>
      </c>
    </row>
    <row r="39" spans="1:5" s="49" customFormat="1" ht="21.95" customHeight="1" x14ac:dyDescent="0.35">
      <c r="A39" s="51" t="s">
        <v>63</v>
      </c>
      <c r="B39" s="52">
        <v>8.9</v>
      </c>
      <c r="C39" s="52">
        <v>19.3</v>
      </c>
      <c r="D39" s="52">
        <v>7.7</v>
      </c>
      <c r="E39" s="52">
        <v>35.900000000000006</v>
      </c>
    </row>
    <row r="40" spans="1:5" s="49" customFormat="1" ht="21.95" customHeight="1" x14ac:dyDescent="0.35">
      <c r="A40" s="51" t="s">
        <v>64</v>
      </c>
      <c r="B40" s="52">
        <v>6.6</v>
      </c>
      <c r="C40" s="52">
        <v>17.899999999999999</v>
      </c>
      <c r="D40" s="52">
        <v>7.2</v>
      </c>
      <c r="E40" s="52">
        <v>31.7</v>
      </c>
    </row>
    <row r="41" spans="1:5" s="49" customFormat="1" ht="21.95" customHeight="1" x14ac:dyDescent="0.35">
      <c r="A41" s="51" t="s">
        <v>65</v>
      </c>
      <c r="B41" s="52">
        <v>6.9</v>
      </c>
      <c r="C41" s="52">
        <v>18.899999999999999</v>
      </c>
      <c r="D41" s="52">
        <v>9.4</v>
      </c>
      <c r="E41" s="52">
        <v>35.199999999999996</v>
      </c>
    </row>
    <row r="42" spans="1:5" s="49" customFormat="1" ht="21.95" customHeight="1" x14ac:dyDescent="0.35">
      <c r="A42" s="51" t="s">
        <v>66</v>
      </c>
      <c r="B42" s="52">
        <v>9.4</v>
      </c>
      <c r="C42" s="52">
        <v>24.6</v>
      </c>
      <c r="D42" s="52">
        <v>8.9</v>
      </c>
      <c r="E42" s="52">
        <v>42.9</v>
      </c>
    </row>
    <row r="43" spans="1:5" s="49" customFormat="1" ht="21.95" customHeight="1" x14ac:dyDescent="0.35">
      <c r="A43" s="51" t="s">
        <v>67</v>
      </c>
      <c r="B43" s="52">
        <v>5.8</v>
      </c>
      <c r="C43" s="52">
        <v>20.8</v>
      </c>
      <c r="D43" s="52">
        <v>9</v>
      </c>
      <c r="E43" s="52">
        <v>35.6</v>
      </c>
    </row>
    <row r="44" spans="1:5" s="49" customFormat="1" ht="21.95" customHeight="1" x14ac:dyDescent="0.35">
      <c r="A44" s="51" t="s">
        <v>68</v>
      </c>
      <c r="B44" s="52">
        <v>6.9</v>
      </c>
      <c r="C44" s="52">
        <v>24.4</v>
      </c>
      <c r="D44" s="52">
        <v>11.5</v>
      </c>
      <c r="E44" s="52">
        <v>42.8</v>
      </c>
    </row>
    <row r="45" spans="1:5" s="49" customFormat="1" ht="21.95" customHeight="1" x14ac:dyDescent="0.35">
      <c r="A45" s="51" t="s">
        <v>69</v>
      </c>
      <c r="B45" s="52">
        <v>7.3</v>
      </c>
      <c r="C45" s="52">
        <v>22.2</v>
      </c>
      <c r="D45" s="52">
        <v>8.8000000000000007</v>
      </c>
      <c r="E45" s="52">
        <v>38.299999999999997</v>
      </c>
    </row>
    <row r="46" spans="1:5" s="49" customFormat="1" ht="21.95" customHeight="1" x14ac:dyDescent="0.35">
      <c r="A46" s="51" t="s">
        <v>70</v>
      </c>
      <c r="B46" s="52">
        <v>7.4</v>
      </c>
      <c r="C46" s="52">
        <v>24.5</v>
      </c>
      <c r="D46" s="52">
        <v>10.1</v>
      </c>
      <c r="E46" s="52">
        <v>42</v>
      </c>
    </row>
    <row r="47" spans="1:5" s="49" customFormat="1" ht="21.95" customHeight="1" x14ac:dyDescent="0.35">
      <c r="A47" s="51" t="s">
        <v>71</v>
      </c>
      <c r="B47" s="52">
        <v>6.1</v>
      </c>
      <c r="C47" s="52">
        <v>23.3</v>
      </c>
      <c r="D47" s="52">
        <v>9.8000000000000007</v>
      </c>
      <c r="E47" s="52">
        <v>39.200000000000003</v>
      </c>
    </row>
    <row r="48" spans="1:5" s="49" customFormat="1" ht="21.95" customHeight="1" x14ac:dyDescent="0.35">
      <c r="A48" s="51" t="s">
        <v>72</v>
      </c>
      <c r="B48" s="52">
        <v>7.218</v>
      </c>
      <c r="C48" s="52">
        <v>23.335000000000001</v>
      </c>
      <c r="D48" s="52">
        <v>9.1189999999999998</v>
      </c>
      <c r="E48" s="52">
        <v>39.671999999999997</v>
      </c>
    </row>
    <row r="49" spans="1:8" s="49" customFormat="1" ht="21.95" customHeight="1" x14ac:dyDescent="0.35">
      <c r="A49" s="51" t="s">
        <v>73</v>
      </c>
      <c r="B49" s="52">
        <v>4.8380000000000001</v>
      </c>
      <c r="C49" s="52">
        <v>22.169</v>
      </c>
      <c r="D49" s="52">
        <v>9.9429999999999996</v>
      </c>
      <c r="E49" s="52">
        <v>36.950000000000003</v>
      </c>
    </row>
    <row r="50" spans="1:8" s="49" customFormat="1" ht="21.95" customHeight="1" x14ac:dyDescent="0.35">
      <c r="A50" s="51" t="s">
        <v>74</v>
      </c>
      <c r="B50" s="52">
        <v>7.0389999999999997</v>
      </c>
      <c r="C50" s="52">
        <v>18.138000000000002</v>
      </c>
      <c r="D50" s="52">
        <v>7.976</v>
      </c>
      <c r="E50" s="52">
        <v>33.152999999999999</v>
      </c>
    </row>
    <row r="51" spans="1:8" s="49" customFormat="1" ht="21.95" customHeight="1" x14ac:dyDescent="0.35">
      <c r="A51" s="51" t="s">
        <v>75</v>
      </c>
      <c r="B51" s="52">
        <v>6.0090000000000003</v>
      </c>
      <c r="C51" s="52">
        <v>22.373000000000001</v>
      </c>
      <c r="D51" s="52">
        <v>10.461</v>
      </c>
      <c r="E51" s="52">
        <v>38.843000000000004</v>
      </c>
    </row>
    <row r="52" spans="1:8" s="49" customFormat="1" ht="21.95" customHeight="1" x14ac:dyDescent="0.35">
      <c r="A52" s="51" t="s">
        <v>76</v>
      </c>
      <c r="B52" s="52">
        <v>6.7229999999999999</v>
      </c>
      <c r="C52" s="52">
        <v>24.265999999999998</v>
      </c>
      <c r="D52" s="52">
        <v>11.201000000000001</v>
      </c>
      <c r="E52" s="52">
        <v>42.19</v>
      </c>
    </row>
    <row r="53" spans="1:8" s="49" customFormat="1" ht="21.95" customHeight="1" x14ac:dyDescent="0.35">
      <c r="A53" s="51" t="s">
        <v>77</v>
      </c>
      <c r="B53" s="52">
        <v>7.3</v>
      </c>
      <c r="C53" s="52">
        <v>24.9</v>
      </c>
      <c r="D53" s="52">
        <v>12.9</v>
      </c>
      <c r="E53" s="52">
        <v>45.099999999999994</v>
      </c>
    </row>
    <row r="54" spans="1:8" s="49" customFormat="1" ht="21.95" customHeight="1" x14ac:dyDescent="0.35">
      <c r="A54" s="51" t="s">
        <v>78</v>
      </c>
      <c r="B54" s="52">
        <v>6.7</v>
      </c>
      <c r="C54" s="52">
        <v>24.1</v>
      </c>
      <c r="D54" s="52">
        <v>13.5</v>
      </c>
      <c r="E54" s="52">
        <v>44.3</v>
      </c>
    </row>
    <row r="55" spans="1:8" s="49" customFormat="1" ht="21.95" customHeight="1" x14ac:dyDescent="0.35">
      <c r="A55" s="51" t="s">
        <v>79</v>
      </c>
      <c r="B55" s="52">
        <v>6.8</v>
      </c>
      <c r="C55" s="52">
        <v>24.1</v>
      </c>
      <c r="D55" s="52">
        <v>12.4</v>
      </c>
      <c r="E55" s="52">
        <v>43.300000000000004</v>
      </c>
    </row>
    <row r="56" spans="1:8" s="49" customFormat="1" ht="21.95" customHeight="1" x14ac:dyDescent="0.35">
      <c r="A56" s="51" t="s">
        <v>80</v>
      </c>
      <c r="B56" s="52">
        <v>7.0380000000000003</v>
      </c>
      <c r="C56" s="52">
        <v>19.783999999999999</v>
      </c>
      <c r="D56" s="52">
        <v>9.9939999999999998</v>
      </c>
      <c r="E56" s="52">
        <v>36.816000000000003</v>
      </c>
      <c r="H56" s="50"/>
    </row>
    <row r="57" spans="1:8" s="49" customFormat="1" ht="21.95" customHeight="1" x14ac:dyDescent="0.35">
      <c r="A57" s="53" t="s">
        <v>81</v>
      </c>
      <c r="B57" s="54">
        <v>6.9959999999999996</v>
      </c>
      <c r="C57" s="54">
        <v>21.186</v>
      </c>
      <c r="D57" s="54">
        <v>9.4030000000000005</v>
      </c>
      <c r="E57" s="54">
        <v>37.585000000000001</v>
      </c>
    </row>
    <row r="58" spans="1:8" s="49" customFormat="1" ht="21.95" customHeight="1" x14ac:dyDescent="0.35">
      <c r="A58" s="53" t="s">
        <v>82</v>
      </c>
      <c r="B58" s="54">
        <v>7.5230000000000006</v>
      </c>
      <c r="C58" s="54">
        <v>21.9</v>
      </c>
      <c r="D58" s="54">
        <v>11.953999999999999</v>
      </c>
      <c r="E58" s="54">
        <v>41.376999999999995</v>
      </c>
    </row>
    <row r="59" spans="1:8" s="45" customFormat="1" ht="15" customHeight="1" x14ac:dyDescent="0.3">
      <c r="A59" s="46"/>
      <c r="B59" s="47"/>
      <c r="C59" s="47"/>
      <c r="D59" s="47"/>
      <c r="E59" s="47"/>
    </row>
    <row r="60" spans="1:8" ht="15.75" x14ac:dyDescent="0.25">
      <c r="A60" s="36"/>
      <c r="B60" s="36"/>
      <c r="C60" s="36"/>
      <c r="D60" s="36"/>
      <c r="E60" s="48" t="s">
        <v>101</v>
      </c>
    </row>
    <row r="61" spans="1:8" ht="20.100000000000001" customHeight="1" x14ac:dyDescent="0.25">
      <c r="A61" s="36"/>
      <c r="B61" s="36"/>
      <c r="C61" s="36"/>
      <c r="D61" s="36"/>
      <c r="E61" s="36"/>
    </row>
    <row r="62" spans="1:8" ht="20.100000000000001" customHeight="1" x14ac:dyDescent="0.25">
      <c r="A62" s="36"/>
      <c r="B62" s="36"/>
      <c r="C62" s="36"/>
      <c r="D62" s="36"/>
      <c r="E62" s="36"/>
    </row>
    <row r="63" spans="1:8" ht="20.100000000000001" customHeight="1" x14ac:dyDescent="0.2"/>
    <row r="64" spans="1:8" ht="20.100000000000001" customHeight="1" x14ac:dyDescent="0.2"/>
    <row r="65" spans="1:5" ht="20.100000000000001" customHeight="1" x14ac:dyDescent="0.2"/>
    <row r="66" spans="1:5" ht="20.100000000000001" customHeight="1" x14ac:dyDescent="0.3">
      <c r="A66" s="702">
        <v>28</v>
      </c>
      <c r="B66" s="702"/>
      <c r="C66" s="702"/>
      <c r="D66" s="702"/>
      <c r="E66" s="702"/>
    </row>
    <row r="8164" spans="1:1" x14ac:dyDescent="0.2">
      <c r="A8164" s="35" t="s">
        <v>86</v>
      </c>
    </row>
    <row r="8165" spans="1:1" x14ac:dyDescent="0.2">
      <c r="A8165" s="35" t="s">
        <v>87</v>
      </c>
    </row>
    <row r="8166" spans="1:1" x14ac:dyDescent="0.2">
      <c r="A8166" s="35" t="s">
        <v>88</v>
      </c>
    </row>
    <row r="8167" spans="1:1" x14ac:dyDescent="0.2">
      <c r="A8167" s="35" t="s">
        <v>89</v>
      </c>
    </row>
  </sheetData>
  <mergeCells count="4">
    <mergeCell ref="A1:E1"/>
    <mergeCell ref="A3:E3"/>
    <mergeCell ref="A4:E4"/>
    <mergeCell ref="A66:E66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K88"/>
  <sheetViews>
    <sheetView showGridLines="0" view="pageBreakPreview" topLeftCell="A43" zoomScale="70" zoomScaleNormal="55" zoomScaleSheetLayoutView="70" workbookViewId="0">
      <selection activeCell="A59" sqref="A59"/>
    </sheetView>
  </sheetViews>
  <sheetFormatPr defaultColWidth="11" defaultRowHeight="12.75" x14ac:dyDescent="0.2"/>
  <cols>
    <col min="1" max="1" width="40.7109375" style="55" customWidth="1"/>
    <col min="2" max="9" width="15.7109375" style="55" customWidth="1"/>
    <col min="10" max="16384" width="11" style="55"/>
  </cols>
  <sheetData>
    <row r="1" spans="1:9" ht="20.100000000000001" customHeight="1" x14ac:dyDescent="0.3">
      <c r="B1" s="56"/>
      <c r="C1" s="56"/>
      <c r="D1" s="56"/>
      <c r="E1" s="56"/>
      <c r="F1" s="56"/>
      <c r="G1" s="56"/>
      <c r="H1" s="56"/>
    </row>
    <row r="2" spans="1:9" ht="20.100000000000001" customHeight="1" x14ac:dyDescent="0.2"/>
    <row r="3" spans="1:9" ht="24.95" customHeight="1" x14ac:dyDescent="0.35">
      <c r="A3" s="703" t="s">
        <v>102</v>
      </c>
      <c r="B3" s="703"/>
      <c r="C3" s="703"/>
      <c r="D3" s="703"/>
      <c r="E3" s="703"/>
      <c r="F3" s="703"/>
      <c r="G3" s="703"/>
      <c r="H3" s="703"/>
      <c r="I3" s="703"/>
    </row>
    <row r="4" spans="1:9" ht="24.95" customHeight="1" x14ac:dyDescent="0.35">
      <c r="A4" s="703" t="s">
        <v>2</v>
      </c>
      <c r="B4" s="703"/>
      <c r="C4" s="703"/>
      <c r="D4" s="703"/>
      <c r="E4" s="703"/>
      <c r="F4" s="703"/>
      <c r="G4" s="703"/>
      <c r="H4" s="703"/>
      <c r="I4" s="703"/>
    </row>
    <row r="5" spans="1:9" ht="20.100000000000001" customHeight="1" x14ac:dyDescent="0.2"/>
    <row r="6" spans="1:9" ht="20.100000000000001" customHeight="1" x14ac:dyDescent="0.3">
      <c r="A6" s="57"/>
      <c r="B6" s="58"/>
      <c r="C6" s="58"/>
      <c r="D6" s="58"/>
      <c r="E6" s="58"/>
      <c r="F6" s="58"/>
      <c r="G6" s="58"/>
      <c r="H6" s="58"/>
      <c r="I6" s="59" t="s">
        <v>91</v>
      </c>
    </row>
    <row r="7" spans="1:9" s="63" customFormat="1" ht="39.950000000000003" customHeight="1" x14ac:dyDescent="0.25">
      <c r="A7" s="60" t="s">
        <v>103</v>
      </c>
      <c r="B7" s="61" t="s">
        <v>33</v>
      </c>
      <c r="C7" s="61" t="s">
        <v>34</v>
      </c>
      <c r="D7" s="61" t="s">
        <v>35</v>
      </c>
      <c r="E7" s="62" t="s">
        <v>36</v>
      </c>
      <c r="F7" s="62" t="s">
        <v>37</v>
      </c>
      <c r="G7" s="62" t="s">
        <v>38</v>
      </c>
      <c r="H7" s="62" t="s">
        <v>39</v>
      </c>
      <c r="I7" s="62" t="s">
        <v>40</v>
      </c>
    </row>
    <row r="8" spans="1:9" ht="15" customHeight="1" x14ac:dyDescent="0.3">
      <c r="A8" s="64"/>
      <c r="B8" s="65"/>
      <c r="C8" s="65"/>
      <c r="D8" s="65"/>
      <c r="E8" s="65"/>
      <c r="F8" s="65"/>
      <c r="G8" s="65"/>
      <c r="H8" s="65"/>
      <c r="I8" s="65"/>
    </row>
    <row r="9" spans="1:9" s="68" customFormat="1" ht="26.1" customHeight="1" x14ac:dyDescent="0.35">
      <c r="A9" s="66" t="s">
        <v>93</v>
      </c>
      <c r="B9" s="67">
        <v>7.8</v>
      </c>
      <c r="C9" s="67">
        <f t="shared" ref="C9:I9" si="0">SUM(C10:C12)</f>
        <v>7.7</v>
      </c>
      <c r="D9" s="67">
        <f t="shared" si="0"/>
        <v>8.9</v>
      </c>
      <c r="E9" s="67">
        <f t="shared" si="0"/>
        <v>8.1999999999999993</v>
      </c>
      <c r="F9" s="67">
        <f t="shared" si="0"/>
        <v>7.8999999999999995</v>
      </c>
      <c r="G9" s="67">
        <f t="shared" si="0"/>
        <v>7.5</v>
      </c>
      <c r="H9" s="67">
        <f t="shared" si="0"/>
        <v>8</v>
      </c>
      <c r="I9" s="67">
        <f t="shared" si="0"/>
        <v>9.1999999999999993</v>
      </c>
    </row>
    <row r="10" spans="1:9" ht="26.1" customHeight="1" x14ac:dyDescent="0.35">
      <c r="A10" s="69" t="s">
        <v>104</v>
      </c>
      <c r="B10" s="70">
        <v>2.4</v>
      </c>
      <c r="C10" s="70">
        <v>2.5</v>
      </c>
      <c r="D10" s="70">
        <v>2.9</v>
      </c>
      <c r="E10" s="70">
        <v>2.8</v>
      </c>
      <c r="F10" s="70">
        <v>3.4</v>
      </c>
      <c r="G10" s="70">
        <v>2.8</v>
      </c>
      <c r="H10" s="70">
        <v>2.7</v>
      </c>
      <c r="I10" s="70">
        <v>3.2</v>
      </c>
    </row>
    <row r="11" spans="1:9" ht="26.1" customHeight="1" x14ac:dyDescent="0.35">
      <c r="A11" s="69" t="s">
        <v>105</v>
      </c>
      <c r="B11" s="70">
        <v>3.1</v>
      </c>
      <c r="C11" s="70">
        <v>3</v>
      </c>
      <c r="D11" s="70">
        <v>3.4</v>
      </c>
      <c r="E11" s="70">
        <v>2.9</v>
      </c>
      <c r="F11" s="70">
        <v>2.2999999999999998</v>
      </c>
      <c r="G11" s="70">
        <v>2.8</v>
      </c>
      <c r="H11" s="70">
        <v>3</v>
      </c>
      <c r="I11" s="70">
        <v>3.3</v>
      </c>
    </row>
    <row r="12" spans="1:9" ht="26.1" customHeight="1" x14ac:dyDescent="0.35">
      <c r="A12" s="69" t="s">
        <v>106</v>
      </c>
      <c r="B12" s="70">
        <v>2.2999999999999998</v>
      </c>
      <c r="C12" s="70">
        <v>2.2000000000000002</v>
      </c>
      <c r="D12" s="70">
        <v>2.6</v>
      </c>
      <c r="E12" s="70">
        <v>2.5</v>
      </c>
      <c r="F12" s="70">
        <v>2.2000000000000002</v>
      </c>
      <c r="G12" s="70">
        <v>1.9</v>
      </c>
      <c r="H12" s="70">
        <v>2.2999999999999998</v>
      </c>
      <c r="I12" s="70">
        <v>2.7</v>
      </c>
    </row>
    <row r="13" spans="1:9" ht="26.1" customHeight="1" x14ac:dyDescent="0.3">
      <c r="A13" s="64"/>
      <c r="B13" s="65"/>
      <c r="C13" s="65"/>
      <c r="D13" s="65"/>
      <c r="E13" s="65"/>
      <c r="F13" s="65"/>
      <c r="G13" s="65"/>
      <c r="H13" s="65"/>
      <c r="I13" s="65"/>
    </row>
    <row r="14" spans="1:9" s="68" customFormat="1" ht="26.1" customHeight="1" x14ac:dyDescent="0.35">
      <c r="A14" s="66" t="s">
        <v>94</v>
      </c>
      <c r="B14" s="67">
        <f t="shared" ref="B14:I14" si="1">SUM(B15:B21)</f>
        <v>24.599999999999998</v>
      </c>
      <c r="C14" s="67">
        <f t="shared" si="1"/>
        <v>24.699999999999996</v>
      </c>
      <c r="D14" s="67">
        <f t="shared" si="1"/>
        <v>26.600000000000005</v>
      </c>
      <c r="E14" s="67">
        <f t="shared" si="1"/>
        <v>26.5</v>
      </c>
      <c r="F14" s="67">
        <f t="shared" si="1"/>
        <v>24.7</v>
      </c>
      <c r="G14" s="67">
        <f t="shared" si="1"/>
        <v>25.5</v>
      </c>
      <c r="H14" s="67">
        <f t="shared" si="1"/>
        <v>23.500000000000004</v>
      </c>
      <c r="I14" s="67">
        <f t="shared" si="1"/>
        <v>26.500000000000007</v>
      </c>
    </row>
    <row r="15" spans="1:9" ht="26.1" customHeight="1" x14ac:dyDescent="0.35">
      <c r="A15" s="69" t="s">
        <v>107</v>
      </c>
      <c r="B15" s="70">
        <v>6.8</v>
      </c>
      <c r="C15" s="70">
        <v>7.1</v>
      </c>
      <c r="D15" s="70">
        <v>7.5</v>
      </c>
      <c r="E15" s="70">
        <v>7.3</v>
      </c>
      <c r="F15" s="70">
        <v>6.9</v>
      </c>
      <c r="G15" s="70">
        <v>7.1</v>
      </c>
      <c r="H15" s="70">
        <v>6.1</v>
      </c>
      <c r="I15" s="70">
        <v>7.4</v>
      </c>
    </row>
    <row r="16" spans="1:9" ht="26.1" customHeight="1" x14ac:dyDescent="0.35">
      <c r="A16" s="69" t="s">
        <v>108</v>
      </c>
      <c r="B16" s="70">
        <v>7.9</v>
      </c>
      <c r="C16" s="70">
        <v>8</v>
      </c>
      <c r="D16" s="70">
        <v>8.4</v>
      </c>
      <c r="E16" s="70">
        <v>9</v>
      </c>
      <c r="F16" s="70">
        <v>8</v>
      </c>
      <c r="G16" s="70">
        <v>8.8000000000000007</v>
      </c>
      <c r="H16" s="70">
        <v>8.3000000000000007</v>
      </c>
      <c r="I16" s="70">
        <v>8.8000000000000007</v>
      </c>
    </row>
    <row r="17" spans="1:11" ht="26.1" customHeight="1" x14ac:dyDescent="0.35">
      <c r="A17" s="69" t="s">
        <v>109</v>
      </c>
      <c r="B17" s="70">
        <v>1.1000000000000001</v>
      </c>
      <c r="C17" s="70">
        <v>1.1000000000000001</v>
      </c>
      <c r="D17" s="70">
        <v>1.2</v>
      </c>
      <c r="E17" s="70">
        <v>1.1000000000000001</v>
      </c>
      <c r="F17" s="70">
        <v>1</v>
      </c>
      <c r="G17" s="70">
        <v>1.2</v>
      </c>
      <c r="H17" s="70">
        <v>1.3</v>
      </c>
      <c r="I17" s="70">
        <v>1.1000000000000001</v>
      </c>
    </row>
    <row r="18" spans="1:11" ht="26.1" customHeight="1" x14ac:dyDescent="0.35">
      <c r="A18" s="69" t="s">
        <v>110</v>
      </c>
      <c r="B18" s="70">
        <v>1.4</v>
      </c>
      <c r="C18" s="70">
        <v>1.4</v>
      </c>
      <c r="D18" s="70">
        <v>1.6</v>
      </c>
      <c r="E18" s="70">
        <v>1.6</v>
      </c>
      <c r="F18" s="70">
        <v>1.4</v>
      </c>
      <c r="G18" s="70">
        <v>1.7</v>
      </c>
      <c r="H18" s="70">
        <v>1.5</v>
      </c>
      <c r="I18" s="70">
        <v>1.6</v>
      </c>
    </row>
    <row r="19" spans="1:11" ht="26.1" customHeight="1" x14ac:dyDescent="0.35">
      <c r="A19" s="69" t="s">
        <v>111</v>
      </c>
      <c r="B19" s="70">
        <v>1.9</v>
      </c>
      <c r="C19" s="70">
        <v>1.8</v>
      </c>
      <c r="D19" s="70">
        <v>2.1</v>
      </c>
      <c r="E19" s="70">
        <v>1.9</v>
      </c>
      <c r="F19" s="70">
        <v>1.9</v>
      </c>
      <c r="G19" s="70">
        <v>1.8</v>
      </c>
      <c r="H19" s="70">
        <v>1.6</v>
      </c>
      <c r="I19" s="70">
        <v>2</v>
      </c>
    </row>
    <row r="20" spans="1:11" ht="26.1" customHeight="1" x14ac:dyDescent="0.35">
      <c r="A20" s="69" t="s">
        <v>112</v>
      </c>
      <c r="B20" s="70">
        <v>2.4</v>
      </c>
      <c r="C20" s="70">
        <v>2.4</v>
      </c>
      <c r="D20" s="70">
        <v>2.6</v>
      </c>
      <c r="E20" s="70">
        <v>2.4</v>
      </c>
      <c r="F20" s="70">
        <v>2.5</v>
      </c>
      <c r="G20" s="70">
        <v>2</v>
      </c>
      <c r="H20" s="70">
        <v>1.8</v>
      </c>
      <c r="I20" s="70">
        <v>2.2999999999999998</v>
      </c>
    </row>
    <row r="21" spans="1:11" ht="26.1" customHeight="1" x14ac:dyDescent="0.35">
      <c r="A21" s="69" t="s">
        <v>113</v>
      </c>
      <c r="B21" s="70">
        <v>3.1</v>
      </c>
      <c r="C21" s="70">
        <v>2.9</v>
      </c>
      <c r="D21" s="70">
        <v>3.2</v>
      </c>
      <c r="E21" s="70">
        <v>3.2</v>
      </c>
      <c r="F21" s="70">
        <v>3</v>
      </c>
      <c r="G21" s="70">
        <v>2.9</v>
      </c>
      <c r="H21" s="70">
        <v>2.9</v>
      </c>
      <c r="I21" s="70">
        <v>3.3</v>
      </c>
    </row>
    <row r="22" spans="1:11" ht="26.1" customHeight="1" x14ac:dyDescent="0.3">
      <c r="A22" s="64"/>
      <c r="B22" s="65"/>
      <c r="C22" s="65"/>
      <c r="D22" s="65"/>
      <c r="E22" s="65"/>
      <c r="F22" s="65"/>
      <c r="G22" s="65"/>
      <c r="H22" s="65"/>
      <c r="I22" s="65"/>
    </row>
    <row r="23" spans="1:11" s="68" customFormat="1" ht="26.1" customHeight="1" x14ac:dyDescent="0.35">
      <c r="A23" s="66" t="s">
        <v>95</v>
      </c>
      <c r="B23" s="67">
        <f t="shared" ref="B23:I23" si="2">SUM(B24:B27)</f>
        <v>6.8999999999999995</v>
      </c>
      <c r="C23" s="67">
        <f t="shared" si="2"/>
        <v>7.8000000000000007</v>
      </c>
      <c r="D23" s="67">
        <f t="shared" si="2"/>
        <v>9.6</v>
      </c>
      <c r="E23" s="67">
        <f t="shared" si="2"/>
        <v>9.8000000000000007</v>
      </c>
      <c r="F23" s="67">
        <f t="shared" si="2"/>
        <v>8.2000000000000011</v>
      </c>
      <c r="G23" s="67">
        <f t="shared" si="2"/>
        <v>9.3000000000000007</v>
      </c>
      <c r="H23" s="67">
        <f t="shared" si="2"/>
        <v>9.1999999999999993</v>
      </c>
      <c r="I23" s="67">
        <f t="shared" si="2"/>
        <v>8.7999999999999989</v>
      </c>
    </row>
    <row r="24" spans="1:11" ht="26.1" customHeight="1" x14ac:dyDescent="0.35">
      <c r="A24" s="69" t="s">
        <v>114</v>
      </c>
      <c r="B24" s="70">
        <v>1.8</v>
      </c>
      <c r="C24" s="70">
        <v>1.9</v>
      </c>
      <c r="D24" s="70">
        <v>2.4</v>
      </c>
      <c r="E24" s="70">
        <v>2.2000000000000002</v>
      </c>
      <c r="F24" s="70">
        <v>2.1</v>
      </c>
      <c r="G24" s="70">
        <v>2.5</v>
      </c>
      <c r="H24" s="70">
        <v>2.2000000000000002</v>
      </c>
      <c r="I24" s="70">
        <v>2.4</v>
      </c>
    </row>
    <row r="25" spans="1:11" ht="26.1" customHeight="1" x14ac:dyDescent="0.35">
      <c r="A25" s="69" t="s">
        <v>115</v>
      </c>
      <c r="B25" s="70">
        <v>2.2999999999999998</v>
      </c>
      <c r="C25" s="70">
        <v>2.5</v>
      </c>
      <c r="D25" s="70">
        <v>2.5</v>
      </c>
      <c r="E25" s="70">
        <v>2.6</v>
      </c>
      <c r="F25" s="70">
        <v>2.7</v>
      </c>
      <c r="G25" s="70">
        <v>3</v>
      </c>
      <c r="H25" s="70">
        <v>3.2</v>
      </c>
      <c r="I25" s="70">
        <v>2.8</v>
      </c>
    </row>
    <row r="26" spans="1:11" ht="26.1" customHeight="1" x14ac:dyDescent="0.35">
      <c r="A26" s="69" t="s">
        <v>116</v>
      </c>
      <c r="B26" s="70">
        <v>1.6</v>
      </c>
      <c r="C26" s="70">
        <v>2</v>
      </c>
      <c r="D26" s="70">
        <v>3.1</v>
      </c>
      <c r="E26" s="70">
        <v>3.4</v>
      </c>
      <c r="F26" s="70">
        <v>1.9</v>
      </c>
      <c r="G26" s="70">
        <v>2.4</v>
      </c>
      <c r="H26" s="70">
        <v>2.2999999999999998</v>
      </c>
      <c r="I26" s="70">
        <v>2.1</v>
      </c>
    </row>
    <row r="27" spans="1:11" ht="26.1" customHeight="1" x14ac:dyDescent="0.35">
      <c r="A27" s="71" t="s">
        <v>117</v>
      </c>
      <c r="B27" s="72">
        <v>1.2</v>
      </c>
      <c r="C27" s="72">
        <v>1.4</v>
      </c>
      <c r="D27" s="72">
        <v>1.6</v>
      </c>
      <c r="E27" s="72">
        <v>1.6</v>
      </c>
      <c r="F27" s="72">
        <v>1.5</v>
      </c>
      <c r="G27" s="72">
        <v>1.4</v>
      </c>
      <c r="H27" s="72">
        <v>1.5</v>
      </c>
      <c r="I27" s="72">
        <v>1.5</v>
      </c>
    </row>
    <row r="28" spans="1:11" ht="21.95" customHeight="1" x14ac:dyDescent="0.35">
      <c r="A28" s="73"/>
      <c r="B28" s="74"/>
      <c r="C28" s="74"/>
      <c r="D28" s="74"/>
      <c r="E28" s="74"/>
      <c r="F28" s="74"/>
      <c r="G28" s="74"/>
      <c r="H28" s="74"/>
      <c r="I28" s="74"/>
    </row>
    <row r="29" spans="1:11" ht="35.1" customHeight="1" x14ac:dyDescent="0.35">
      <c r="A29" s="73"/>
      <c r="B29" s="70"/>
      <c r="C29" s="70"/>
      <c r="D29" s="70"/>
      <c r="E29" s="70"/>
      <c r="F29" s="70"/>
      <c r="G29" s="70"/>
      <c r="H29" s="70"/>
      <c r="I29" s="70"/>
    </row>
    <row r="30" spans="1:11" s="63" customFormat="1" ht="39.950000000000003" customHeight="1" x14ac:dyDescent="0.25">
      <c r="A30" s="60" t="s">
        <v>103</v>
      </c>
      <c r="B30" s="62" t="s">
        <v>41</v>
      </c>
      <c r="C30" s="62" t="s">
        <v>42</v>
      </c>
      <c r="D30" s="61" t="s">
        <v>118</v>
      </c>
      <c r="E30" s="61" t="s">
        <v>119</v>
      </c>
      <c r="F30" s="61" t="s">
        <v>120</v>
      </c>
      <c r="G30" s="62" t="s">
        <v>46</v>
      </c>
      <c r="H30" s="62" t="s">
        <v>47</v>
      </c>
      <c r="I30" s="62" t="s">
        <v>48</v>
      </c>
      <c r="J30" s="75"/>
      <c r="K30" s="76"/>
    </row>
    <row r="31" spans="1:11" ht="15" customHeight="1" x14ac:dyDescent="0.3">
      <c r="A31" s="64"/>
      <c r="B31" s="65"/>
      <c r="C31" s="65"/>
      <c r="D31" s="65"/>
      <c r="E31" s="65"/>
      <c r="F31" s="65"/>
      <c r="G31" s="65"/>
      <c r="H31" s="65"/>
      <c r="I31" s="65"/>
    </row>
    <row r="32" spans="1:11" s="68" customFormat="1" ht="26.1" customHeight="1" x14ac:dyDescent="0.35">
      <c r="A32" s="66" t="s">
        <v>93</v>
      </c>
      <c r="B32" s="67">
        <f t="shared" ref="B32:C32" si="3">SUM(B33:B35)</f>
        <v>8.8000000000000007</v>
      </c>
      <c r="C32" s="67">
        <f t="shared" si="3"/>
        <v>10</v>
      </c>
      <c r="D32" s="67">
        <f>SUM(D33:D35)</f>
        <v>10.3</v>
      </c>
      <c r="E32" s="67">
        <f>SUM(E33:E35)</f>
        <v>9.1999999999999993</v>
      </c>
      <c r="F32" s="67">
        <f>SUM(F33:F35)</f>
        <v>7.9</v>
      </c>
      <c r="G32" s="67">
        <f t="shared" ref="G32:I32" si="4">SUM(G33:G35)</f>
        <v>9.1</v>
      </c>
      <c r="H32" s="67">
        <f t="shared" si="4"/>
        <v>10.100000000000001</v>
      </c>
      <c r="I32" s="67">
        <f t="shared" si="4"/>
        <v>8.6</v>
      </c>
      <c r="J32" s="77"/>
    </row>
    <row r="33" spans="1:10" ht="26.1" customHeight="1" x14ac:dyDescent="0.35">
      <c r="A33" s="69" t="s">
        <v>104</v>
      </c>
      <c r="B33" s="70">
        <v>3.3</v>
      </c>
      <c r="C33" s="70">
        <v>3.3</v>
      </c>
      <c r="D33" s="70">
        <v>3.5</v>
      </c>
      <c r="E33" s="70">
        <v>2.8</v>
      </c>
      <c r="F33" s="70">
        <v>2.8</v>
      </c>
      <c r="G33" s="70">
        <v>2.9</v>
      </c>
      <c r="H33" s="70">
        <v>3.1</v>
      </c>
      <c r="I33" s="70">
        <v>2.6</v>
      </c>
    </row>
    <row r="34" spans="1:10" ht="26.1" customHeight="1" x14ac:dyDescent="0.35">
      <c r="A34" s="69" t="s">
        <v>105</v>
      </c>
      <c r="B34" s="70">
        <v>2.5</v>
      </c>
      <c r="C34" s="70">
        <v>3.8</v>
      </c>
      <c r="D34" s="70">
        <v>3.7</v>
      </c>
      <c r="E34" s="70">
        <v>3.5</v>
      </c>
      <c r="F34" s="70">
        <v>3.5</v>
      </c>
      <c r="G34" s="70">
        <v>3.3</v>
      </c>
      <c r="H34" s="70">
        <v>3.3</v>
      </c>
      <c r="I34" s="70">
        <v>3.5</v>
      </c>
    </row>
    <row r="35" spans="1:10" ht="26.1" customHeight="1" x14ac:dyDescent="0.35">
      <c r="A35" s="69" t="s">
        <v>106</v>
      </c>
      <c r="B35" s="70">
        <v>3</v>
      </c>
      <c r="C35" s="70">
        <v>2.9</v>
      </c>
      <c r="D35" s="70">
        <v>3.1</v>
      </c>
      <c r="E35" s="70">
        <v>2.9</v>
      </c>
      <c r="F35" s="70">
        <v>1.6</v>
      </c>
      <c r="G35" s="70">
        <v>2.9</v>
      </c>
      <c r="H35" s="70">
        <v>3.7</v>
      </c>
      <c r="I35" s="70">
        <v>2.5</v>
      </c>
    </row>
    <row r="36" spans="1:10" ht="26.1" customHeight="1" x14ac:dyDescent="0.3">
      <c r="A36" s="64"/>
      <c r="B36" s="65"/>
      <c r="C36" s="65"/>
      <c r="D36" s="65"/>
      <c r="E36" s="65"/>
      <c r="F36" s="65"/>
      <c r="G36" s="65"/>
      <c r="H36" s="65"/>
      <c r="I36" s="65"/>
    </row>
    <row r="37" spans="1:10" s="68" customFormat="1" ht="26.1" customHeight="1" x14ac:dyDescent="0.35">
      <c r="A37" s="66" t="s">
        <v>94</v>
      </c>
      <c r="B37" s="67">
        <f t="shared" ref="B37:I37" si="5">SUM(B38:B44)</f>
        <v>24.000000000000004</v>
      </c>
      <c r="C37" s="67">
        <f t="shared" si="5"/>
        <v>26.200000000000003</v>
      </c>
      <c r="D37" s="67">
        <f t="shared" si="5"/>
        <v>27.400000000000002</v>
      </c>
      <c r="E37" s="67">
        <f t="shared" si="5"/>
        <v>26.5</v>
      </c>
      <c r="F37" s="67">
        <f t="shared" si="5"/>
        <v>26.900000000000002</v>
      </c>
      <c r="G37" s="67">
        <f t="shared" si="5"/>
        <v>26.400000000000002</v>
      </c>
      <c r="H37" s="67">
        <f t="shared" si="5"/>
        <v>26.099999999999998</v>
      </c>
      <c r="I37" s="67">
        <f t="shared" si="5"/>
        <v>25.6</v>
      </c>
      <c r="J37" s="77"/>
    </row>
    <row r="38" spans="1:10" ht="26.1" customHeight="1" x14ac:dyDescent="0.35">
      <c r="A38" s="69" t="s">
        <v>107</v>
      </c>
      <c r="B38" s="70">
        <v>7.1</v>
      </c>
      <c r="C38" s="70">
        <v>7.5</v>
      </c>
      <c r="D38" s="70">
        <v>7.6</v>
      </c>
      <c r="E38" s="70">
        <v>7.4</v>
      </c>
      <c r="F38" s="70">
        <v>7.6</v>
      </c>
      <c r="G38" s="70">
        <v>7.4</v>
      </c>
      <c r="H38" s="70">
        <v>7</v>
      </c>
      <c r="I38" s="70">
        <v>7.4</v>
      </c>
    </row>
    <row r="39" spans="1:10" ht="26.1" customHeight="1" x14ac:dyDescent="0.35">
      <c r="A39" s="69" t="s">
        <v>108</v>
      </c>
      <c r="B39" s="70">
        <v>8.1</v>
      </c>
      <c r="C39" s="70">
        <v>8.6</v>
      </c>
      <c r="D39" s="70">
        <v>9.1</v>
      </c>
      <c r="E39" s="70">
        <v>9.1</v>
      </c>
      <c r="F39" s="70">
        <v>8.9</v>
      </c>
      <c r="G39" s="70">
        <v>9.1</v>
      </c>
      <c r="H39" s="70">
        <v>8.8000000000000007</v>
      </c>
      <c r="I39" s="70">
        <v>8.6</v>
      </c>
    </row>
    <row r="40" spans="1:10" ht="26.1" customHeight="1" x14ac:dyDescent="0.35">
      <c r="A40" s="69" t="s">
        <v>109</v>
      </c>
      <c r="B40" s="70">
        <v>1.1000000000000001</v>
      </c>
      <c r="C40" s="70">
        <v>1.2</v>
      </c>
      <c r="D40" s="70">
        <v>1.2</v>
      </c>
      <c r="E40" s="70">
        <v>1.1000000000000001</v>
      </c>
      <c r="F40" s="70">
        <v>1.3</v>
      </c>
      <c r="G40" s="70">
        <v>1.2</v>
      </c>
      <c r="H40" s="70">
        <v>1.1000000000000001</v>
      </c>
      <c r="I40" s="70">
        <v>1</v>
      </c>
    </row>
    <row r="41" spans="1:10" ht="26.1" customHeight="1" x14ac:dyDescent="0.35">
      <c r="A41" s="69" t="s">
        <v>110</v>
      </c>
      <c r="B41" s="70">
        <v>1.5</v>
      </c>
      <c r="C41" s="70">
        <v>1.6</v>
      </c>
      <c r="D41" s="70">
        <v>1.7</v>
      </c>
      <c r="E41" s="70">
        <v>1.7</v>
      </c>
      <c r="F41" s="70">
        <v>1.6</v>
      </c>
      <c r="G41" s="70">
        <v>1.6</v>
      </c>
      <c r="H41" s="70">
        <v>1.7</v>
      </c>
      <c r="I41" s="70">
        <v>1.5</v>
      </c>
    </row>
    <row r="42" spans="1:10" ht="26.1" customHeight="1" x14ac:dyDescent="0.35">
      <c r="A42" s="69" t="s">
        <v>111</v>
      </c>
      <c r="B42" s="70">
        <v>1.8</v>
      </c>
      <c r="C42" s="70">
        <v>2.1</v>
      </c>
      <c r="D42" s="70">
        <v>2.1</v>
      </c>
      <c r="E42" s="70">
        <v>2.1</v>
      </c>
      <c r="F42" s="70">
        <v>2.1</v>
      </c>
      <c r="G42" s="70">
        <v>2</v>
      </c>
      <c r="H42" s="70">
        <v>1.9</v>
      </c>
      <c r="I42" s="70">
        <v>1.8</v>
      </c>
    </row>
    <row r="43" spans="1:10" ht="26.1" customHeight="1" x14ac:dyDescent="0.35">
      <c r="A43" s="69" t="s">
        <v>112</v>
      </c>
      <c r="B43" s="70">
        <v>1.8</v>
      </c>
      <c r="C43" s="70">
        <v>2.2999999999999998</v>
      </c>
      <c r="D43" s="70">
        <v>2.6</v>
      </c>
      <c r="E43" s="70">
        <v>2.4</v>
      </c>
      <c r="F43" s="70">
        <v>2.4</v>
      </c>
      <c r="G43" s="70">
        <v>2.1</v>
      </c>
      <c r="H43" s="70">
        <v>2.4</v>
      </c>
      <c r="I43" s="70">
        <v>2.2999999999999998</v>
      </c>
    </row>
    <row r="44" spans="1:10" ht="26.1" customHeight="1" x14ac:dyDescent="0.35">
      <c r="A44" s="69" t="s">
        <v>113</v>
      </c>
      <c r="B44" s="70">
        <v>2.6</v>
      </c>
      <c r="C44" s="70">
        <v>2.9</v>
      </c>
      <c r="D44" s="70">
        <v>3.1</v>
      </c>
      <c r="E44" s="70">
        <v>2.7</v>
      </c>
      <c r="F44" s="70">
        <v>3</v>
      </c>
      <c r="G44" s="70">
        <v>3</v>
      </c>
      <c r="H44" s="70">
        <v>3.2</v>
      </c>
      <c r="I44" s="70">
        <v>3</v>
      </c>
    </row>
    <row r="45" spans="1:10" ht="26.1" customHeight="1" x14ac:dyDescent="0.3">
      <c r="A45" s="64"/>
      <c r="B45" s="65"/>
      <c r="C45" s="65"/>
      <c r="D45" s="65"/>
      <c r="E45" s="65"/>
      <c r="F45" s="65"/>
      <c r="G45" s="65"/>
      <c r="H45" s="65"/>
      <c r="I45" s="65"/>
    </row>
    <row r="46" spans="1:10" s="68" customFormat="1" ht="26.1" customHeight="1" x14ac:dyDescent="0.35">
      <c r="A46" s="66" t="s">
        <v>95</v>
      </c>
      <c r="B46" s="67">
        <f t="shared" ref="B46:I46" si="6">SUM(B47:B50)</f>
        <v>8.6</v>
      </c>
      <c r="C46" s="67">
        <f t="shared" si="6"/>
        <v>10</v>
      </c>
      <c r="D46" s="67">
        <f t="shared" si="6"/>
        <v>11.2</v>
      </c>
      <c r="E46" s="67">
        <f t="shared" si="6"/>
        <v>9.7999999999999989</v>
      </c>
      <c r="F46" s="67">
        <f t="shared" si="6"/>
        <v>10.5</v>
      </c>
      <c r="G46" s="67">
        <f t="shared" si="6"/>
        <v>10.4</v>
      </c>
      <c r="H46" s="67">
        <f t="shared" si="6"/>
        <v>10.1</v>
      </c>
      <c r="I46" s="67">
        <f t="shared" si="6"/>
        <v>8.4</v>
      </c>
      <c r="J46" s="77"/>
    </row>
    <row r="47" spans="1:10" ht="26.1" customHeight="1" x14ac:dyDescent="0.35">
      <c r="A47" s="69" t="s">
        <v>114</v>
      </c>
      <c r="B47" s="70">
        <v>1.7</v>
      </c>
      <c r="C47" s="70">
        <v>2.4</v>
      </c>
      <c r="D47" s="70">
        <v>2.9</v>
      </c>
      <c r="E47" s="70">
        <v>2.2999999999999998</v>
      </c>
      <c r="F47" s="70">
        <v>2.6</v>
      </c>
      <c r="G47" s="70">
        <v>2.7</v>
      </c>
      <c r="H47" s="70">
        <v>2.7</v>
      </c>
      <c r="I47" s="70">
        <v>2.2000000000000002</v>
      </c>
    </row>
    <row r="48" spans="1:10" ht="26.1" customHeight="1" x14ac:dyDescent="0.35">
      <c r="A48" s="69" t="s">
        <v>115</v>
      </c>
      <c r="B48" s="70">
        <v>2.9</v>
      </c>
      <c r="C48" s="70">
        <v>3.5</v>
      </c>
      <c r="D48" s="70">
        <v>4.0999999999999996</v>
      </c>
      <c r="E48" s="70">
        <v>3.4</v>
      </c>
      <c r="F48" s="70">
        <v>3.8</v>
      </c>
      <c r="G48" s="70">
        <v>3.8</v>
      </c>
      <c r="H48" s="70">
        <v>3.5</v>
      </c>
      <c r="I48" s="70">
        <v>3</v>
      </c>
    </row>
    <row r="49" spans="1:10" ht="26.1" customHeight="1" x14ac:dyDescent="0.35">
      <c r="A49" s="69" t="s">
        <v>116</v>
      </c>
      <c r="B49" s="70">
        <v>2.5</v>
      </c>
      <c r="C49" s="70">
        <v>2.6</v>
      </c>
      <c r="D49" s="70">
        <v>2.7</v>
      </c>
      <c r="E49" s="70">
        <v>2.6</v>
      </c>
      <c r="F49" s="70">
        <v>2.6</v>
      </c>
      <c r="G49" s="70">
        <v>2.6</v>
      </c>
      <c r="H49" s="70">
        <v>2.7</v>
      </c>
      <c r="I49" s="70">
        <v>2.1</v>
      </c>
    </row>
    <row r="50" spans="1:10" ht="26.1" customHeight="1" x14ac:dyDescent="0.35">
      <c r="A50" s="69" t="s">
        <v>117</v>
      </c>
      <c r="B50" s="70">
        <v>1.5</v>
      </c>
      <c r="C50" s="70">
        <v>1.5</v>
      </c>
      <c r="D50" s="70">
        <v>1.5</v>
      </c>
      <c r="E50" s="70">
        <v>1.5</v>
      </c>
      <c r="F50" s="70">
        <v>1.5</v>
      </c>
      <c r="G50" s="70">
        <v>1.3</v>
      </c>
      <c r="H50" s="70">
        <v>1.2</v>
      </c>
      <c r="I50" s="70">
        <v>1.1000000000000001</v>
      </c>
    </row>
    <row r="51" spans="1:10" ht="15" customHeight="1" x14ac:dyDescent="0.3">
      <c r="A51" s="78"/>
      <c r="B51" s="78"/>
      <c r="C51" s="78"/>
      <c r="D51" s="78"/>
      <c r="E51" s="79"/>
      <c r="F51" s="79"/>
      <c r="G51" s="79"/>
      <c r="H51" s="79"/>
      <c r="I51" s="79"/>
      <c r="J51" s="65"/>
    </row>
    <row r="52" spans="1:10" ht="15" customHeight="1" x14ac:dyDescent="0.3">
      <c r="A52" s="82"/>
      <c r="B52" s="82"/>
      <c r="C52" s="82"/>
      <c r="D52" s="82"/>
      <c r="E52" s="83"/>
      <c r="F52" s="83"/>
      <c r="G52" s="83"/>
      <c r="H52" s="83"/>
      <c r="I52" s="80" t="s">
        <v>99</v>
      </c>
      <c r="J52" s="65"/>
    </row>
    <row r="53" spans="1:10" ht="15" customHeight="1" x14ac:dyDescent="0.3">
      <c r="A53" s="82"/>
      <c r="B53" s="82"/>
      <c r="C53" s="82"/>
      <c r="D53" s="82"/>
      <c r="E53" s="83"/>
      <c r="F53" s="83"/>
      <c r="G53" s="83"/>
      <c r="H53" s="83"/>
      <c r="I53" s="83"/>
      <c r="J53" s="65"/>
    </row>
    <row r="54" spans="1:10" ht="15" customHeight="1" x14ac:dyDescent="0.3">
      <c r="A54" s="82"/>
      <c r="B54" s="82"/>
      <c r="C54" s="82"/>
      <c r="D54" s="82"/>
      <c r="E54" s="83"/>
      <c r="F54" s="83"/>
      <c r="G54" s="83"/>
      <c r="H54" s="83"/>
      <c r="I54" s="83"/>
      <c r="J54" s="65"/>
    </row>
    <row r="55" spans="1:10" ht="20.100000000000001" customHeight="1" x14ac:dyDescent="0.3">
      <c r="A55" s="82"/>
      <c r="B55" s="82"/>
      <c r="C55" s="82"/>
      <c r="D55" s="82"/>
      <c r="E55" s="83"/>
      <c r="F55" s="83"/>
      <c r="G55" s="83"/>
      <c r="H55" s="83"/>
      <c r="I55" s="83"/>
      <c r="J55" s="65"/>
    </row>
    <row r="56" spans="1:10" ht="20.100000000000001" customHeight="1" x14ac:dyDescent="0.3">
      <c r="A56" s="82"/>
      <c r="B56" s="82"/>
      <c r="C56" s="82"/>
      <c r="D56" s="82"/>
      <c r="E56" s="83"/>
      <c r="F56" s="83"/>
      <c r="G56" s="83"/>
      <c r="H56" s="83"/>
      <c r="I56" s="83"/>
      <c r="J56" s="65"/>
    </row>
    <row r="57" spans="1:10" ht="20.100000000000001" customHeight="1" x14ac:dyDescent="0.2"/>
    <row r="58" spans="1:10" s="65" customFormat="1" ht="20.100000000000001" customHeight="1" x14ac:dyDescent="0.3">
      <c r="A58" s="704">
        <v>29</v>
      </c>
      <c r="B58" s="704"/>
      <c r="C58" s="704"/>
      <c r="D58" s="704"/>
      <c r="E58" s="704"/>
      <c r="F58" s="704"/>
      <c r="G58" s="704"/>
      <c r="H58" s="704"/>
      <c r="I58" s="704"/>
    </row>
    <row r="85" spans="1:1" x14ac:dyDescent="0.2">
      <c r="A85" s="81"/>
    </row>
    <row r="86" spans="1:1" x14ac:dyDescent="0.2">
      <c r="A86" s="81"/>
    </row>
    <row r="87" spans="1:1" x14ac:dyDescent="0.2">
      <c r="A87" s="81"/>
    </row>
    <row r="88" spans="1:1" x14ac:dyDescent="0.2">
      <c r="A88" s="81"/>
    </row>
  </sheetData>
  <mergeCells count="3">
    <mergeCell ref="A3:I3"/>
    <mergeCell ref="A4:I4"/>
    <mergeCell ref="A58:I58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N8099"/>
  <sheetViews>
    <sheetView showGridLines="0" view="pageBreakPreview" topLeftCell="A43" zoomScale="66" zoomScaleNormal="66" zoomScaleSheetLayoutView="66" workbookViewId="0">
      <selection activeCell="A58" sqref="A58"/>
    </sheetView>
  </sheetViews>
  <sheetFormatPr defaultColWidth="11" defaultRowHeight="12.75" x14ac:dyDescent="0.2"/>
  <cols>
    <col min="1" max="1" width="40.7109375" style="88" customWidth="1"/>
    <col min="2" max="6" width="15.7109375" style="87" customWidth="1"/>
    <col min="7" max="9" width="15.7109375" style="88" customWidth="1"/>
    <col min="10" max="10" width="11" style="89"/>
    <col min="11" max="16384" width="11" style="88"/>
  </cols>
  <sheetData>
    <row r="1" spans="1:10" s="87" customFormat="1" ht="20.100000000000001" customHeight="1" x14ac:dyDescent="0.3">
      <c r="A1" s="84"/>
      <c r="B1" s="85"/>
      <c r="C1" s="85"/>
      <c r="D1" s="85"/>
      <c r="E1" s="85"/>
      <c r="F1" s="85"/>
      <c r="G1" s="84"/>
      <c r="H1" s="84"/>
      <c r="I1" s="84"/>
      <c r="J1" s="86"/>
    </row>
    <row r="2" spans="1:10" ht="20.100000000000001" customHeight="1" x14ac:dyDescent="0.2"/>
    <row r="3" spans="1:10" s="55" customFormat="1" ht="24.95" customHeight="1" x14ac:dyDescent="0.35">
      <c r="A3" s="703" t="s">
        <v>121</v>
      </c>
      <c r="B3" s="703"/>
      <c r="C3" s="703"/>
      <c r="D3" s="703"/>
      <c r="E3" s="703"/>
      <c r="F3" s="703"/>
      <c r="G3" s="703"/>
      <c r="H3" s="703"/>
      <c r="I3" s="703"/>
      <c r="J3" s="90"/>
    </row>
    <row r="4" spans="1:10" ht="24.95" customHeight="1" x14ac:dyDescent="0.35">
      <c r="A4" s="703" t="s">
        <v>122</v>
      </c>
      <c r="B4" s="703"/>
      <c r="C4" s="703"/>
      <c r="D4" s="703"/>
      <c r="E4" s="703"/>
      <c r="F4" s="703"/>
      <c r="G4" s="703"/>
      <c r="H4" s="703"/>
      <c r="I4" s="703"/>
    </row>
    <row r="5" spans="1:10" ht="20.100000000000001" customHeight="1" x14ac:dyDescent="0.2"/>
    <row r="6" spans="1:10" ht="20.100000000000001" customHeight="1" x14ac:dyDescent="0.3">
      <c r="A6" s="91"/>
      <c r="B6" s="92"/>
      <c r="C6" s="92"/>
      <c r="D6" s="92"/>
      <c r="E6" s="92"/>
      <c r="G6" s="93"/>
      <c r="H6" s="93"/>
      <c r="I6" s="59" t="s">
        <v>91</v>
      </c>
    </row>
    <row r="7" spans="1:10" s="63" customFormat="1" ht="39.950000000000003" customHeight="1" x14ac:dyDescent="0.25">
      <c r="A7" s="60" t="s">
        <v>103</v>
      </c>
      <c r="B7" s="94" t="s">
        <v>49</v>
      </c>
      <c r="C7" s="94" t="s">
        <v>50</v>
      </c>
      <c r="D7" s="94" t="s">
        <v>51</v>
      </c>
      <c r="E7" s="94" t="s">
        <v>97</v>
      </c>
      <c r="F7" s="94" t="s">
        <v>53</v>
      </c>
      <c r="G7" s="94" t="s">
        <v>98</v>
      </c>
      <c r="H7" s="94" t="s">
        <v>55</v>
      </c>
      <c r="I7" s="95" t="s">
        <v>56</v>
      </c>
      <c r="J7" s="96"/>
    </row>
    <row r="8" spans="1:10" ht="15" customHeight="1" x14ac:dyDescent="0.3">
      <c r="A8" s="97"/>
      <c r="B8" s="65"/>
      <c r="C8" s="65"/>
      <c r="D8" s="65"/>
      <c r="E8" s="65"/>
      <c r="F8" s="65"/>
      <c r="G8" s="65"/>
      <c r="H8" s="65"/>
      <c r="I8" s="65"/>
    </row>
    <row r="9" spans="1:10" s="68" customFormat="1" ht="26.1" customHeight="1" x14ac:dyDescent="0.35">
      <c r="A9" s="66" t="s">
        <v>93</v>
      </c>
      <c r="B9" s="67">
        <f t="shared" ref="B9:I9" si="0">SUM(B10:B12)</f>
        <v>9</v>
      </c>
      <c r="C9" s="67">
        <f t="shared" si="0"/>
        <v>10.7</v>
      </c>
      <c r="D9" s="67">
        <f t="shared" si="0"/>
        <v>8.8000000000000007</v>
      </c>
      <c r="E9" s="67">
        <f t="shared" si="0"/>
        <v>9.5</v>
      </c>
      <c r="F9" s="67">
        <f t="shared" si="0"/>
        <v>10.899999999999999</v>
      </c>
      <c r="G9" s="67">
        <f t="shared" si="0"/>
        <v>10</v>
      </c>
      <c r="H9" s="67">
        <f t="shared" si="0"/>
        <v>9.5</v>
      </c>
      <c r="I9" s="67">
        <f t="shared" si="0"/>
        <v>8.7999999999999989</v>
      </c>
      <c r="J9" s="98"/>
    </row>
    <row r="10" spans="1:10" s="55" customFormat="1" ht="26.1" customHeight="1" x14ac:dyDescent="0.35">
      <c r="A10" s="69" t="s">
        <v>104</v>
      </c>
      <c r="B10" s="70">
        <v>2.9</v>
      </c>
      <c r="C10" s="70">
        <v>3.3</v>
      </c>
      <c r="D10" s="70">
        <v>3.3</v>
      </c>
      <c r="E10" s="70">
        <v>3.1</v>
      </c>
      <c r="F10" s="70">
        <v>3.6</v>
      </c>
      <c r="G10" s="70">
        <v>3.3</v>
      </c>
      <c r="H10" s="70">
        <v>4.2</v>
      </c>
      <c r="I10" s="70">
        <v>3</v>
      </c>
      <c r="J10" s="90"/>
    </row>
    <row r="11" spans="1:10" s="55" customFormat="1" ht="26.1" customHeight="1" x14ac:dyDescent="0.35">
      <c r="A11" s="69" t="s">
        <v>105</v>
      </c>
      <c r="B11" s="70">
        <v>2.8</v>
      </c>
      <c r="C11" s="70">
        <v>4.0999999999999996</v>
      </c>
      <c r="D11" s="70">
        <v>3.5</v>
      </c>
      <c r="E11" s="70">
        <v>3.6</v>
      </c>
      <c r="F11" s="70">
        <v>4</v>
      </c>
      <c r="G11" s="70">
        <v>3.4</v>
      </c>
      <c r="H11" s="70">
        <v>2.2999999999999998</v>
      </c>
      <c r="I11" s="70">
        <v>4.0999999999999996</v>
      </c>
      <c r="J11" s="90"/>
    </row>
    <row r="12" spans="1:10" s="55" customFormat="1" ht="26.1" customHeight="1" x14ac:dyDescent="0.35">
      <c r="A12" s="69" t="s">
        <v>106</v>
      </c>
      <c r="B12" s="70">
        <v>3.3</v>
      </c>
      <c r="C12" s="70">
        <v>3.3</v>
      </c>
      <c r="D12" s="70">
        <v>2</v>
      </c>
      <c r="E12" s="70">
        <v>2.8</v>
      </c>
      <c r="F12" s="70">
        <v>3.3</v>
      </c>
      <c r="G12" s="70">
        <v>3.3</v>
      </c>
      <c r="H12" s="70">
        <v>3</v>
      </c>
      <c r="I12" s="70">
        <v>1.7</v>
      </c>
      <c r="J12" s="90"/>
    </row>
    <row r="13" spans="1:10" s="55" customFormat="1" ht="26.1" customHeight="1" x14ac:dyDescent="0.3">
      <c r="A13" s="64"/>
      <c r="B13" s="65"/>
      <c r="C13" s="65"/>
      <c r="D13" s="65"/>
      <c r="E13" s="65"/>
      <c r="F13" s="65"/>
      <c r="G13" s="65"/>
      <c r="H13" s="65"/>
      <c r="I13" s="65"/>
      <c r="J13" s="90"/>
    </row>
    <row r="14" spans="1:10" s="68" customFormat="1" ht="26.1" customHeight="1" x14ac:dyDescent="0.35">
      <c r="A14" s="66" t="s">
        <v>94</v>
      </c>
      <c r="B14" s="67">
        <f t="shared" ref="B14:I14" si="1">SUM(B15:B21)</f>
        <v>27</v>
      </c>
      <c r="C14" s="67">
        <f t="shared" si="1"/>
        <v>27.4</v>
      </c>
      <c r="D14" s="67">
        <f t="shared" si="1"/>
        <v>26.6</v>
      </c>
      <c r="E14" s="67">
        <f t="shared" si="1"/>
        <v>24.6</v>
      </c>
      <c r="F14" s="67">
        <f t="shared" si="1"/>
        <v>25.8</v>
      </c>
      <c r="G14" s="67">
        <f t="shared" si="1"/>
        <v>29.6</v>
      </c>
      <c r="H14" s="67">
        <f t="shared" si="1"/>
        <v>24.400000000000002</v>
      </c>
      <c r="I14" s="67">
        <f t="shared" si="1"/>
        <v>27.100000000000005</v>
      </c>
      <c r="J14" s="98"/>
    </row>
    <row r="15" spans="1:10" s="55" customFormat="1" ht="26.1" customHeight="1" x14ac:dyDescent="0.35">
      <c r="A15" s="69" t="s">
        <v>107</v>
      </c>
      <c r="B15" s="70">
        <v>7.6</v>
      </c>
      <c r="C15" s="70">
        <v>7.6</v>
      </c>
      <c r="D15" s="70">
        <v>6.4</v>
      </c>
      <c r="E15" s="70">
        <v>6.5</v>
      </c>
      <c r="F15" s="70">
        <v>6.4</v>
      </c>
      <c r="G15" s="70">
        <v>8</v>
      </c>
      <c r="H15" s="70">
        <v>6.2</v>
      </c>
      <c r="I15" s="70">
        <v>6.9</v>
      </c>
      <c r="J15" s="90"/>
    </row>
    <row r="16" spans="1:10" s="55" customFormat="1" ht="26.1" customHeight="1" x14ac:dyDescent="0.35">
      <c r="A16" s="69" t="s">
        <v>108</v>
      </c>
      <c r="B16" s="70">
        <v>8.9</v>
      </c>
      <c r="C16" s="70">
        <v>9.1999999999999993</v>
      </c>
      <c r="D16" s="70">
        <v>9.5</v>
      </c>
      <c r="E16" s="70">
        <v>8.4</v>
      </c>
      <c r="F16" s="70">
        <v>8.3000000000000007</v>
      </c>
      <c r="G16" s="70">
        <v>9.4</v>
      </c>
      <c r="H16" s="70">
        <v>7.7</v>
      </c>
      <c r="I16" s="70">
        <v>9.3000000000000007</v>
      </c>
      <c r="J16" s="90"/>
    </row>
    <row r="17" spans="1:14" s="55" customFormat="1" ht="26.1" customHeight="1" x14ac:dyDescent="0.35">
      <c r="A17" s="69" t="s">
        <v>109</v>
      </c>
      <c r="B17" s="70">
        <v>1.2</v>
      </c>
      <c r="C17" s="70">
        <v>1.3</v>
      </c>
      <c r="D17" s="70">
        <v>1.7</v>
      </c>
      <c r="E17" s="70">
        <v>1.1000000000000001</v>
      </c>
      <c r="F17" s="70">
        <v>1.3</v>
      </c>
      <c r="G17" s="70">
        <v>1.3</v>
      </c>
      <c r="H17" s="70">
        <v>1.3</v>
      </c>
      <c r="I17" s="70">
        <v>1.3</v>
      </c>
      <c r="J17" s="90"/>
    </row>
    <row r="18" spans="1:14" s="55" customFormat="1" ht="26.1" customHeight="1" x14ac:dyDescent="0.35">
      <c r="A18" s="69" t="s">
        <v>110</v>
      </c>
      <c r="B18" s="70">
        <v>1.4</v>
      </c>
      <c r="C18" s="70">
        <v>1.6</v>
      </c>
      <c r="D18" s="70">
        <v>1.4</v>
      </c>
      <c r="E18" s="70">
        <v>1.5</v>
      </c>
      <c r="F18" s="70">
        <v>1.6</v>
      </c>
      <c r="G18" s="70">
        <v>1.6</v>
      </c>
      <c r="H18" s="70">
        <v>1.2</v>
      </c>
      <c r="I18" s="70">
        <v>1.6</v>
      </c>
      <c r="J18" s="90"/>
    </row>
    <row r="19" spans="1:14" s="55" customFormat="1" ht="26.1" customHeight="1" x14ac:dyDescent="0.35">
      <c r="A19" s="69" t="s">
        <v>111</v>
      </c>
      <c r="B19" s="70">
        <v>2.1</v>
      </c>
      <c r="C19" s="70">
        <v>1.9</v>
      </c>
      <c r="D19" s="70">
        <v>2.1</v>
      </c>
      <c r="E19" s="70">
        <v>2.1</v>
      </c>
      <c r="F19" s="70">
        <v>2.1</v>
      </c>
      <c r="G19" s="70">
        <v>2</v>
      </c>
      <c r="H19" s="70">
        <v>2</v>
      </c>
      <c r="I19" s="70">
        <v>2.2000000000000002</v>
      </c>
      <c r="J19" s="90"/>
    </row>
    <row r="20" spans="1:14" s="55" customFormat="1" ht="26.1" customHeight="1" x14ac:dyDescent="0.35">
      <c r="A20" s="69" t="s">
        <v>112</v>
      </c>
      <c r="B20" s="70">
        <v>2.2999999999999998</v>
      </c>
      <c r="C20" s="70">
        <v>2.5</v>
      </c>
      <c r="D20" s="70">
        <v>2.2000000000000002</v>
      </c>
      <c r="E20" s="70">
        <v>2.2000000000000002</v>
      </c>
      <c r="F20" s="70">
        <v>2.4</v>
      </c>
      <c r="G20" s="70">
        <v>2.6</v>
      </c>
      <c r="H20" s="70">
        <v>3.1</v>
      </c>
      <c r="I20" s="70">
        <v>3.3</v>
      </c>
      <c r="J20" s="90"/>
    </row>
    <row r="21" spans="1:14" s="55" customFormat="1" ht="26.1" customHeight="1" x14ac:dyDescent="0.35">
      <c r="A21" s="69" t="s">
        <v>113</v>
      </c>
      <c r="B21" s="70">
        <v>3.5</v>
      </c>
      <c r="C21" s="70">
        <v>3.3</v>
      </c>
      <c r="D21" s="70">
        <v>3.3</v>
      </c>
      <c r="E21" s="70">
        <v>2.8</v>
      </c>
      <c r="F21" s="70">
        <v>3.7</v>
      </c>
      <c r="G21" s="70">
        <v>4.7</v>
      </c>
      <c r="H21" s="70">
        <v>2.9</v>
      </c>
      <c r="I21" s="70">
        <v>2.5</v>
      </c>
      <c r="J21" s="90"/>
    </row>
    <row r="22" spans="1:14" s="55" customFormat="1" ht="26.1" customHeight="1" x14ac:dyDescent="0.3">
      <c r="A22" s="64"/>
      <c r="B22" s="65"/>
      <c r="C22" s="65"/>
      <c r="D22" s="65"/>
      <c r="E22" s="65"/>
      <c r="F22" s="65"/>
      <c r="G22" s="65"/>
      <c r="H22" s="65"/>
      <c r="I22" s="65"/>
      <c r="J22" s="90"/>
    </row>
    <row r="23" spans="1:14" s="68" customFormat="1" ht="26.1" customHeight="1" x14ac:dyDescent="0.35">
      <c r="A23" s="66" t="s">
        <v>95</v>
      </c>
      <c r="B23" s="67">
        <f t="shared" ref="B23:I23" si="2">SUM(B24:B27)</f>
        <v>10.4</v>
      </c>
      <c r="C23" s="67">
        <f t="shared" si="2"/>
        <v>12</v>
      </c>
      <c r="D23" s="67">
        <f t="shared" si="2"/>
        <v>11</v>
      </c>
      <c r="E23" s="67">
        <f t="shared" si="2"/>
        <v>10.8</v>
      </c>
      <c r="F23" s="67">
        <f t="shared" si="2"/>
        <v>11.5</v>
      </c>
      <c r="G23" s="67">
        <f t="shared" si="2"/>
        <v>12.6</v>
      </c>
      <c r="H23" s="67">
        <f t="shared" si="2"/>
        <v>10.799999999999999</v>
      </c>
      <c r="I23" s="67">
        <f t="shared" si="2"/>
        <v>11.700000000000001</v>
      </c>
      <c r="J23" s="98"/>
    </row>
    <row r="24" spans="1:14" s="55" customFormat="1" ht="26.1" customHeight="1" x14ac:dyDescent="0.35">
      <c r="A24" s="69" t="s">
        <v>114</v>
      </c>
      <c r="B24" s="70">
        <v>2.9</v>
      </c>
      <c r="C24" s="70">
        <v>3.1</v>
      </c>
      <c r="D24" s="70">
        <v>3.2</v>
      </c>
      <c r="E24" s="70">
        <v>3.1</v>
      </c>
      <c r="F24" s="70">
        <v>3.2</v>
      </c>
      <c r="G24" s="70">
        <v>3.4</v>
      </c>
      <c r="H24" s="70">
        <v>2.9</v>
      </c>
      <c r="I24" s="70">
        <v>3.1</v>
      </c>
      <c r="J24" s="90"/>
    </row>
    <row r="25" spans="1:14" s="55" customFormat="1" ht="26.1" customHeight="1" x14ac:dyDescent="0.35">
      <c r="A25" s="69" t="s">
        <v>115</v>
      </c>
      <c r="B25" s="70">
        <v>3.6</v>
      </c>
      <c r="C25" s="70">
        <v>4.3</v>
      </c>
      <c r="D25" s="70">
        <v>4</v>
      </c>
      <c r="E25" s="70">
        <v>3.6</v>
      </c>
      <c r="F25" s="70">
        <v>4</v>
      </c>
      <c r="G25" s="70">
        <v>4.5999999999999996</v>
      </c>
      <c r="H25" s="70">
        <v>3.8</v>
      </c>
      <c r="I25" s="70">
        <v>4.3</v>
      </c>
      <c r="J25" s="90"/>
    </row>
    <row r="26" spans="1:14" s="55" customFormat="1" ht="26.1" customHeight="1" x14ac:dyDescent="0.35">
      <c r="A26" s="69" t="s">
        <v>116</v>
      </c>
      <c r="B26" s="70">
        <v>2.6</v>
      </c>
      <c r="C26" s="70">
        <v>3.1</v>
      </c>
      <c r="D26" s="70">
        <v>2.5</v>
      </c>
      <c r="E26" s="70">
        <v>2.7</v>
      </c>
      <c r="F26" s="70">
        <v>2.9</v>
      </c>
      <c r="G26" s="70">
        <v>3.2</v>
      </c>
      <c r="H26" s="70">
        <v>2.9</v>
      </c>
      <c r="I26" s="70">
        <v>2.9</v>
      </c>
      <c r="J26" s="90"/>
    </row>
    <row r="27" spans="1:14" s="55" customFormat="1" ht="26.1" customHeight="1" x14ac:dyDescent="0.35">
      <c r="A27" s="69" t="s">
        <v>117</v>
      </c>
      <c r="B27" s="70">
        <v>1.3</v>
      </c>
      <c r="C27" s="70">
        <v>1.5</v>
      </c>
      <c r="D27" s="70">
        <v>1.3</v>
      </c>
      <c r="E27" s="70">
        <v>1.4</v>
      </c>
      <c r="F27" s="70">
        <v>1.4</v>
      </c>
      <c r="G27" s="70">
        <v>1.4</v>
      </c>
      <c r="H27" s="70">
        <v>1.2</v>
      </c>
      <c r="I27" s="70">
        <v>1.4</v>
      </c>
      <c r="J27" s="90"/>
    </row>
    <row r="28" spans="1:14" s="55" customFormat="1" ht="21.95" customHeight="1" x14ac:dyDescent="0.35">
      <c r="A28" s="69"/>
      <c r="B28" s="70"/>
      <c r="C28" s="70"/>
      <c r="D28" s="70"/>
      <c r="E28" s="70"/>
      <c r="F28" s="70"/>
      <c r="G28" s="70"/>
      <c r="H28" s="70"/>
      <c r="I28" s="70"/>
      <c r="J28" s="90"/>
    </row>
    <row r="29" spans="1:14" ht="35.1" customHeight="1" x14ac:dyDescent="0.35">
      <c r="A29" s="99"/>
      <c r="B29" s="705"/>
      <c r="C29" s="705"/>
      <c r="D29" s="705"/>
      <c r="E29" s="705"/>
      <c r="F29" s="705"/>
      <c r="G29" s="100"/>
      <c r="H29" s="99"/>
      <c r="I29" s="99"/>
    </row>
    <row r="30" spans="1:14" s="104" customFormat="1" ht="39.950000000000003" customHeight="1" x14ac:dyDescent="0.25">
      <c r="A30" s="60" t="s">
        <v>103</v>
      </c>
      <c r="B30" s="94" t="s">
        <v>123</v>
      </c>
      <c r="C30" s="101" t="s">
        <v>58</v>
      </c>
      <c r="D30" s="101" t="s">
        <v>59</v>
      </c>
      <c r="E30" s="101" t="s">
        <v>60</v>
      </c>
      <c r="F30" s="94" t="s">
        <v>61</v>
      </c>
      <c r="G30" s="94" t="s">
        <v>62</v>
      </c>
      <c r="H30" s="94" t="s">
        <v>63</v>
      </c>
      <c r="I30" s="95" t="s">
        <v>64</v>
      </c>
      <c r="J30" s="102"/>
      <c r="K30" s="103"/>
      <c r="L30" s="103"/>
      <c r="M30" s="103"/>
      <c r="N30" s="103"/>
    </row>
    <row r="31" spans="1:14" s="110" customFormat="1" ht="9.75" customHeight="1" x14ac:dyDescent="0.35">
      <c r="A31" s="105"/>
      <c r="B31" s="65"/>
      <c r="C31" s="106"/>
      <c r="D31" s="106"/>
      <c r="E31" s="106"/>
      <c r="F31" s="106"/>
      <c r="G31" s="106"/>
      <c r="H31" s="107"/>
      <c r="I31" s="107"/>
      <c r="J31" s="108"/>
      <c r="K31" s="109"/>
      <c r="L31" s="109"/>
      <c r="M31" s="109"/>
      <c r="N31" s="109"/>
    </row>
    <row r="32" spans="1:14" s="68" customFormat="1" ht="26.1" customHeight="1" x14ac:dyDescent="0.35">
      <c r="A32" s="66" t="s">
        <v>93</v>
      </c>
      <c r="B32" s="67">
        <f t="shared" ref="B32:D32" si="3">SUM(B33:B35)</f>
        <v>7.5</v>
      </c>
      <c r="C32" s="67">
        <f t="shared" si="3"/>
        <v>6.6</v>
      </c>
      <c r="D32" s="67">
        <f t="shared" si="3"/>
        <v>9.6</v>
      </c>
      <c r="E32" s="67">
        <f>SUM(E33+E34+E35)</f>
        <v>8.6999999999999993</v>
      </c>
      <c r="F32" s="67">
        <f>SUM(F33+F34+F35)</f>
        <v>9.3000000000000007</v>
      </c>
      <c r="G32" s="67">
        <f>SUM(G33+G34+G35)</f>
        <v>8.3000000000000007</v>
      </c>
      <c r="H32" s="67">
        <f t="shared" ref="H32:I32" si="4">SUM(H33+H34+H35)</f>
        <v>8.9</v>
      </c>
      <c r="I32" s="67">
        <f t="shared" si="4"/>
        <v>6.6000000000000005</v>
      </c>
      <c r="J32" s="98"/>
    </row>
    <row r="33" spans="1:10" s="55" customFormat="1" ht="26.1" customHeight="1" x14ac:dyDescent="0.35">
      <c r="A33" s="69" t="s">
        <v>104</v>
      </c>
      <c r="B33" s="70">
        <v>2.2999999999999998</v>
      </c>
      <c r="C33" s="70">
        <v>2.2999999999999998</v>
      </c>
      <c r="D33" s="70">
        <v>3.4</v>
      </c>
      <c r="E33" s="70">
        <v>3.2</v>
      </c>
      <c r="F33" s="70">
        <v>4</v>
      </c>
      <c r="G33" s="70">
        <v>3.5</v>
      </c>
      <c r="H33" s="70">
        <v>3.1</v>
      </c>
      <c r="I33" s="70">
        <v>2.2999999999999998</v>
      </c>
      <c r="J33" s="90"/>
    </row>
    <row r="34" spans="1:10" s="55" customFormat="1" ht="26.1" customHeight="1" x14ac:dyDescent="0.35">
      <c r="A34" s="69" t="s">
        <v>105</v>
      </c>
      <c r="B34" s="70">
        <v>3</v>
      </c>
      <c r="C34" s="70">
        <v>3</v>
      </c>
      <c r="D34" s="70">
        <v>4.3</v>
      </c>
      <c r="E34" s="70">
        <v>3.8</v>
      </c>
      <c r="F34" s="70">
        <v>3.8</v>
      </c>
      <c r="G34" s="70">
        <v>3.4</v>
      </c>
      <c r="H34" s="70">
        <v>2.7</v>
      </c>
      <c r="I34" s="70">
        <v>3.1</v>
      </c>
      <c r="J34" s="90"/>
    </row>
    <row r="35" spans="1:10" s="55" customFormat="1" ht="26.1" customHeight="1" x14ac:dyDescent="0.35">
      <c r="A35" s="69" t="s">
        <v>106</v>
      </c>
      <c r="B35" s="70">
        <v>2.2000000000000002</v>
      </c>
      <c r="C35" s="70">
        <v>1.3</v>
      </c>
      <c r="D35" s="70">
        <v>1.9</v>
      </c>
      <c r="E35" s="70">
        <v>1.7</v>
      </c>
      <c r="F35" s="70">
        <v>1.5</v>
      </c>
      <c r="G35" s="70">
        <v>1.4</v>
      </c>
      <c r="H35" s="70">
        <v>3.1</v>
      </c>
      <c r="I35" s="70">
        <v>1.2</v>
      </c>
      <c r="J35" s="90"/>
    </row>
    <row r="36" spans="1:10" s="55" customFormat="1" ht="26.1" customHeight="1" x14ac:dyDescent="0.3">
      <c r="A36" s="64"/>
      <c r="B36" s="65"/>
      <c r="C36" s="65"/>
      <c r="D36" s="65"/>
      <c r="E36" s="65"/>
      <c r="F36" s="65"/>
      <c r="G36" s="65"/>
      <c r="H36" s="65"/>
      <c r="I36" s="65"/>
      <c r="J36" s="90"/>
    </row>
    <row r="37" spans="1:10" s="68" customFormat="1" ht="26.1" customHeight="1" x14ac:dyDescent="0.35">
      <c r="A37" s="66" t="s">
        <v>94</v>
      </c>
      <c r="B37" s="67">
        <f t="shared" ref="B37" si="5">SUM(B38:B44)</f>
        <v>21.300000000000004</v>
      </c>
      <c r="C37" s="67">
        <f t="shared" ref="C37:D37" si="6">SUM(C38:C44)</f>
        <v>28.1</v>
      </c>
      <c r="D37" s="67">
        <f t="shared" si="6"/>
        <v>26.6</v>
      </c>
      <c r="E37" s="67">
        <f>SUM(E38+E39+E40+E41+E42+E43+E44)</f>
        <v>26.4</v>
      </c>
      <c r="F37" s="67">
        <f>SUM(F38+F39+F40+F41+F42+F43+F44)</f>
        <v>27.5</v>
      </c>
      <c r="G37" s="67">
        <f>SUM(G38+G39+G40+G41+G42+G43+G44)</f>
        <v>26.100000000000005</v>
      </c>
      <c r="H37" s="67">
        <f t="shared" ref="H37:I37" si="7">SUM(H38+H39+H40+H41+H42+H43+H44)</f>
        <v>19.3</v>
      </c>
      <c r="I37" s="67">
        <f t="shared" si="7"/>
        <v>17.399999999999999</v>
      </c>
      <c r="J37" s="98"/>
    </row>
    <row r="38" spans="1:10" s="55" customFormat="1" ht="26.1" customHeight="1" x14ac:dyDescent="0.35">
      <c r="A38" s="69" t="s">
        <v>107</v>
      </c>
      <c r="B38" s="70">
        <v>5.7</v>
      </c>
      <c r="C38" s="70">
        <v>6.5</v>
      </c>
      <c r="D38" s="70">
        <v>6.8</v>
      </c>
      <c r="E38" s="70">
        <v>6.6</v>
      </c>
      <c r="F38" s="70">
        <v>6.8</v>
      </c>
      <c r="G38" s="70">
        <v>6.8</v>
      </c>
      <c r="H38" s="70">
        <v>5.3</v>
      </c>
      <c r="I38" s="70">
        <v>5.2</v>
      </c>
      <c r="J38" s="90"/>
    </row>
    <row r="39" spans="1:10" s="55" customFormat="1" ht="26.1" customHeight="1" x14ac:dyDescent="0.35">
      <c r="A39" s="69" t="s">
        <v>108</v>
      </c>
      <c r="B39" s="70">
        <v>6.9</v>
      </c>
      <c r="C39" s="70">
        <v>8.6</v>
      </c>
      <c r="D39" s="70">
        <v>8.9</v>
      </c>
      <c r="E39" s="70">
        <v>8.6999999999999993</v>
      </c>
      <c r="F39" s="70">
        <v>9.1</v>
      </c>
      <c r="G39" s="70">
        <v>8.1999999999999993</v>
      </c>
      <c r="H39" s="70">
        <v>5.2</v>
      </c>
      <c r="I39" s="70">
        <v>4.3</v>
      </c>
      <c r="J39" s="90"/>
    </row>
    <row r="40" spans="1:10" s="55" customFormat="1" ht="26.1" customHeight="1" x14ac:dyDescent="0.35">
      <c r="A40" s="69" t="s">
        <v>109</v>
      </c>
      <c r="B40" s="70">
        <v>1</v>
      </c>
      <c r="C40" s="70">
        <v>1.2</v>
      </c>
      <c r="D40" s="70">
        <v>1.2</v>
      </c>
      <c r="E40" s="70">
        <v>1.1000000000000001</v>
      </c>
      <c r="F40" s="70">
        <v>1.2</v>
      </c>
      <c r="G40" s="70">
        <v>1.1000000000000001</v>
      </c>
      <c r="H40" s="70">
        <v>0.9</v>
      </c>
      <c r="I40" s="70">
        <v>0.7</v>
      </c>
      <c r="J40" s="90"/>
    </row>
    <row r="41" spans="1:10" s="55" customFormat="1" ht="26.1" customHeight="1" x14ac:dyDescent="0.35">
      <c r="A41" s="69" t="s">
        <v>110</v>
      </c>
      <c r="B41" s="70">
        <v>1.3</v>
      </c>
      <c r="C41" s="70">
        <v>1.3</v>
      </c>
      <c r="D41" s="70">
        <v>1.3</v>
      </c>
      <c r="E41" s="70">
        <v>1.2</v>
      </c>
      <c r="F41" s="70">
        <v>1.5</v>
      </c>
      <c r="G41" s="70">
        <v>1.3</v>
      </c>
      <c r="H41" s="70">
        <v>0.9</v>
      </c>
      <c r="I41" s="70">
        <v>0.9</v>
      </c>
      <c r="J41" s="90"/>
    </row>
    <row r="42" spans="1:10" s="55" customFormat="1" ht="26.1" customHeight="1" x14ac:dyDescent="0.35">
      <c r="A42" s="69" t="s">
        <v>111</v>
      </c>
      <c r="B42" s="70">
        <v>1.8</v>
      </c>
      <c r="C42" s="70">
        <v>2.2000000000000002</v>
      </c>
      <c r="D42" s="70">
        <v>2.2999999999999998</v>
      </c>
      <c r="E42" s="70">
        <v>2.2000000000000002</v>
      </c>
      <c r="F42" s="70">
        <v>2.2000000000000002</v>
      </c>
      <c r="G42" s="70">
        <v>2</v>
      </c>
      <c r="H42" s="70">
        <v>1.6</v>
      </c>
      <c r="I42" s="70">
        <v>1.6</v>
      </c>
      <c r="J42" s="90"/>
    </row>
    <row r="43" spans="1:10" s="55" customFormat="1" ht="26.1" customHeight="1" x14ac:dyDescent="0.35">
      <c r="A43" s="69" t="s">
        <v>112</v>
      </c>
      <c r="B43" s="70">
        <v>2</v>
      </c>
      <c r="C43" s="70">
        <v>5.3</v>
      </c>
      <c r="D43" s="70">
        <v>3.6</v>
      </c>
      <c r="E43" s="70">
        <v>3.5</v>
      </c>
      <c r="F43" s="70">
        <v>3.6</v>
      </c>
      <c r="G43" s="70">
        <v>3.6</v>
      </c>
      <c r="H43" s="70">
        <v>3.1</v>
      </c>
      <c r="I43" s="70">
        <v>3</v>
      </c>
      <c r="J43" s="90"/>
    </row>
    <row r="44" spans="1:10" s="55" customFormat="1" ht="26.1" customHeight="1" x14ac:dyDescent="0.35">
      <c r="A44" s="69" t="s">
        <v>113</v>
      </c>
      <c r="B44" s="70">
        <v>2.6</v>
      </c>
      <c r="C44" s="70">
        <v>3</v>
      </c>
      <c r="D44" s="70">
        <v>2.5</v>
      </c>
      <c r="E44" s="70">
        <v>3.1</v>
      </c>
      <c r="F44" s="70">
        <v>3.1</v>
      </c>
      <c r="G44" s="70">
        <v>3.1</v>
      </c>
      <c r="H44" s="70">
        <v>2.2999999999999998</v>
      </c>
      <c r="I44" s="70">
        <v>1.7</v>
      </c>
      <c r="J44" s="90"/>
    </row>
    <row r="45" spans="1:10" s="55" customFormat="1" ht="26.1" customHeight="1" x14ac:dyDescent="0.3">
      <c r="A45" s="64"/>
      <c r="B45" s="65"/>
      <c r="C45" s="65"/>
      <c r="D45" s="65"/>
      <c r="E45" s="65"/>
      <c r="F45" s="65"/>
      <c r="G45" s="65"/>
      <c r="H45" s="65"/>
      <c r="I45" s="65"/>
      <c r="J45" s="90"/>
    </row>
    <row r="46" spans="1:10" s="68" customFormat="1" ht="26.1" customHeight="1" x14ac:dyDescent="0.35">
      <c r="A46" s="66" t="s">
        <v>95</v>
      </c>
      <c r="B46" s="67">
        <f t="shared" ref="B46" si="8">SUM(B47:B50)</f>
        <v>8.6999999999999993</v>
      </c>
      <c r="C46" s="67">
        <f t="shared" ref="C46:D46" si="9">SUM(C47:C50)</f>
        <v>12.9</v>
      </c>
      <c r="D46" s="67">
        <f t="shared" si="9"/>
        <v>12.5</v>
      </c>
      <c r="E46" s="67">
        <f>SUM(E47+E48+E49+E50)</f>
        <v>11.4</v>
      </c>
      <c r="F46" s="67">
        <f>SUM(F47+F48+F49+F50)</f>
        <v>11.399999999999999</v>
      </c>
      <c r="G46" s="67">
        <f>SUM(G47+G48+G49+G50)</f>
        <v>10.999999999999998</v>
      </c>
      <c r="H46" s="67">
        <f t="shared" ref="H46:I46" si="10">SUM(H47+H48+H49+H50)</f>
        <v>7.7</v>
      </c>
      <c r="I46" s="67">
        <f t="shared" si="10"/>
        <v>7.2</v>
      </c>
      <c r="J46" s="98"/>
    </row>
    <row r="47" spans="1:10" s="55" customFormat="1" ht="26.1" customHeight="1" x14ac:dyDescent="0.35">
      <c r="A47" s="69" t="s">
        <v>114</v>
      </c>
      <c r="B47" s="70">
        <v>2.5</v>
      </c>
      <c r="C47" s="70">
        <v>3.5</v>
      </c>
      <c r="D47" s="70">
        <v>3.2</v>
      </c>
      <c r="E47" s="70">
        <v>2.9</v>
      </c>
      <c r="F47" s="70">
        <v>2.9</v>
      </c>
      <c r="G47" s="70">
        <v>2.8</v>
      </c>
      <c r="H47" s="70">
        <v>1.9</v>
      </c>
      <c r="I47" s="70">
        <v>1.9</v>
      </c>
      <c r="J47" s="90"/>
    </row>
    <row r="48" spans="1:10" s="55" customFormat="1" ht="26.1" customHeight="1" x14ac:dyDescent="0.35">
      <c r="A48" s="69" t="s">
        <v>115</v>
      </c>
      <c r="B48" s="70">
        <v>2.9</v>
      </c>
      <c r="C48" s="70">
        <v>4.5999999999999996</v>
      </c>
      <c r="D48" s="70">
        <v>4.5</v>
      </c>
      <c r="E48" s="70">
        <v>3.9</v>
      </c>
      <c r="F48" s="70">
        <v>3.3</v>
      </c>
      <c r="G48" s="70">
        <v>3.4</v>
      </c>
      <c r="H48" s="70">
        <v>2.6</v>
      </c>
      <c r="I48" s="70">
        <v>2.4</v>
      </c>
      <c r="J48" s="90"/>
    </row>
    <row r="49" spans="1:10" s="55" customFormat="1" ht="26.1" customHeight="1" x14ac:dyDescent="0.35">
      <c r="A49" s="69" t="s">
        <v>116</v>
      </c>
      <c r="B49" s="70">
        <v>2.2999999999999998</v>
      </c>
      <c r="C49" s="70">
        <v>3.4</v>
      </c>
      <c r="D49" s="70">
        <v>3.4</v>
      </c>
      <c r="E49" s="70">
        <v>3.1</v>
      </c>
      <c r="F49" s="70">
        <v>2.9</v>
      </c>
      <c r="G49" s="70">
        <v>2.7</v>
      </c>
      <c r="H49" s="70">
        <v>2.2999999999999998</v>
      </c>
      <c r="I49" s="70">
        <v>2.1</v>
      </c>
      <c r="J49" s="90"/>
    </row>
    <row r="50" spans="1:10" s="55" customFormat="1" ht="26.1" customHeight="1" x14ac:dyDescent="0.35">
      <c r="A50" s="69" t="s">
        <v>117</v>
      </c>
      <c r="B50" s="70">
        <v>1</v>
      </c>
      <c r="C50" s="70">
        <v>1.4</v>
      </c>
      <c r="D50" s="70">
        <v>1.4</v>
      </c>
      <c r="E50" s="70">
        <v>1.5</v>
      </c>
      <c r="F50" s="70">
        <v>2.2999999999999998</v>
      </c>
      <c r="G50" s="70">
        <v>2.1</v>
      </c>
      <c r="H50" s="70">
        <v>0.9</v>
      </c>
      <c r="I50" s="70">
        <v>0.8</v>
      </c>
      <c r="J50" s="90"/>
    </row>
    <row r="51" spans="1:10" s="55" customFormat="1" ht="24.95" customHeight="1" x14ac:dyDescent="0.3">
      <c r="A51" s="79"/>
      <c r="B51" s="79"/>
      <c r="C51" s="79"/>
      <c r="D51" s="79"/>
      <c r="E51" s="79"/>
      <c r="F51" s="79"/>
      <c r="G51" s="79"/>
      <c r="H51" s="79"/>
      <c r="I51" s="79"/>
      <c r="J51" s="90"/>
    </row>
    <row r="52" spans="1:10" s="110" customFormat="1" ht="20.100000000000001" customHeight="1" x14ac:dyDescent="0.25">
      <c r="A52" s="111"/>
      <c r="B52" s="112"/>
      <c r="C52" s="113"/>
      <c r="D52" s="93"/>
      <c r="E52" s="113"/>
      <c r="F52" s="93"/>
      <c r="G52" s="113"/>
      <c r="H52" s="93"/>
      <c r="I52" s="113" t="s">
        <v>99</v>
      </c>
      <c r="J52" s="114"/>
    </row>
    <row r="53" spans="1:10" s="110" customFormat="1" ht="20.100000000000001" customHeight="1" x14ac:dyDescent="0.25">
      <c r="A53" s="111"/>
      <c r="B53" s="112"/>
      <c r="C53" s="113"/>
      <c r="D53" s="93"/>
      <c r="E53" s="113"/>
      <c r="F53" s="93"/>
      <c r="G53" s="113"/>
      <c r="H53" s="93"/>
      <c r="I53" s="113"/>
      <c r="J53" s="114"/>
    </row>
    <row r="54" spans="1:10" s="110" customFormat="1" ht="20.100000000000001" customHeight="1" x14ac:dyDescent="0.25">
      <c r="A54" s="111"/>
      <c r="B54" s="112"/>
      <c r="C54" s="113"/>
      <c r="D54" s="93"/>
      <c r="E54" s="113"/>
      <c r="F54" s="93"/>
      <c r="G54" s="113"/>
      <c r="H54" s="93"/>
      <c r="I54" s="113"/>
      <c r="J54" s="114"/>
    </row>
    <row r="55" spans="1:10" s="110" customFormat="1" ht="20.100000000000001" customHeight="1" x14ac:dyDescent="0.25">
      <c r="A55" s="111"/>
      <c r="B55" s="112"/>
      <c r="C55" s="113"/>
      <c r="D55" s="93"/>
      <c r="E55" s="113"/>
      <c r="F55" s="93"/>
      <c r="G55" s="113"/>
      <c r="H55" s="93"/>
      <c r="I55" s="113"/>
      <c r="J55" s="114"/>
    </row>
    <row r="56" spans="1:10" s="110" customFormat="1" ht="20.100000000000001" customHeight="1" x14ac:dyDescent="0.25">
      <c r="A56" s="111"/>
      <c r="B56" s="112"/>
      <c r="C56" s="113"/>
      <c r="D56" s="93"/>
      <c r="E56" s="113"/>
      <c r="F56" s="93"/>
      <c r="G56" s="113"/>
      <c r="H56" s="93"/>
      <c r="I56" s="113"/>
      <c r="J56" s="114"/>
    </row>
    <row r="57" spans="1:10" s="65" customFormat="1" ht="20.100000000000001" customHeight="1" x14ac:dyDescent="0.3">
      <c r="A57" s="704">
        <v>30</v>
      </c>
      <c r="B57" s="704"/>
      <c r="C57" s="704"/>
      <c r="D57" s="704"/>
      <c r="E57" s="704"/>
      <c r="F57" s="704"/>
      <c r="G57" s="704"/>
      <c r="H57" s="704"/>
      <c r="I57" s="704"/>
      <c r="J57" s="83"/>
    </row>
    <row r="58" spans="1:10" ht="20.100000000000001" customHeight="1" x14ac:dyDescent="0.2">
      <c r="A58" s="89"/>
    </row>
    <row r="8096" spans="1:1" x14ac:dyDescent="0.2">
      <c r="A8096" s="115"/>
    </row>
    <row r="8097" spans="1:1" x14ac:dyDescent="0.2">
      <c r="A8097" s="115"/>
    </row>
    <row r="8098" spans="1:1" x14ac:dyDescent="0.2">
      <c r="A8098" s="115"/>
    </row>
    <row r="8099" spans="1:1" x14ac:dyDescent="0.2">
      <c r="A8099" s="115"/>
    </row>
  </sheetData>
  <mergeCells count="4">
    <mergeCell ref="A3:I3"/>
    <mergeCell ref="A4:I4"/>
    <mergeCell ref="B29:F29"/>
    <mergeCell ref="A57:I57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M8098"/>
  <sheetViews>
    <sheetView showGridLines="0" view="pageBreakPreview" topLeftCell="A43" zoomScale="70" zoomScaleNormal="73" zoomScaleSheetLayoutView="70" workbookViewId="0">
      <selection activeCell="A59" sqref="A59"/>
    </sheetView>
  </sheetViews>
  <sheetFormatPr defaultColWidth="11" defaultRowHeight="12.75" x14ac:dyDescent="0.2"/>
  <cols>
    <col min="1" max="1" width="35.7109375" style="110" customWidth="1"/>
    <col min="2" max="10" width="14.7109375" style="110" customWidth="1"/>
    <col min="11" max="16384" width="11" style="110"/>
  </cols>
  <sheetData>
    <row r="1" spans="1:13" ht="20.100000000000001" customHeight="1" x14ac:dyDescent="0.25">
      <c r="C1" s="116"/>
      <c r="D1" s="116"/>
      <c r="E1" s="116"/>
      <c r="F1" s="116"/>
      <c r="G1" s="116"/>
      <c r="H1" s="116"/>
      <c r="I1" s="116"/>
      <c r="J1" s="116"/>
    </row>
    <row r="2" spans="1:13" ht="20.100000000000001" customHeight="1" x14ac:dyDescent="0.2"/>
    <row r="3" spans="1:13" s="55" customFormat="1" ht="24.95" customHeight="1" x14ac:dyDescent="0.35">
      <c r="A3" s="703" t="s">
        <v>121</v>
      </c>
      <c r="B3" s="703"/>
      <c r="C3" s="703"/>
      <c r="D3" s="703"/>
      <c r="E3" s="703"/>
      <c r="F3" s="703"/>
      <c r="G3" s="703"/>
      <c r="H3" s="703"/>
      <c r="I3" s="703"/>
      <c r="J3" s="703"/>
    </row>
    <row r="4" spans="1:13" ht="24.95" customHeight="1" x14ac:dyDescent="0.35">
      <c r="A4" s="703" t="s">
        <v>2</v>
      </c>
      <c r="B4" s="703"/>
      <c r="C4" s="703"/>
      <c r="D4" s="703"/>
      <c r="E4" s="703"/>
      <c r="F4" s="703"/>
      <c r="G4" s="703"/>
      <c r="H4" s="703"/>
      <c r="I4" s="703"/>
      <c r="J4" s="703"/>
    </row>
    <row r="5" spans="1:13" ht="20.100000000000001" customHeight="1" x14ac:dyDescent="0.2"/>
    <row r="6" spans="1:13" ht="20.100000000000001" customHeight="1" x14ac:dyDescent="0.35">
      <c r="A6" s="117"/>
      <c r="B6" s="118"/>
      <c r="C6" s="118"/>
      <c r="D6" s="118"/>
      <c r="E6" s="118"/>
      <c r="F6" s="118"/>
      <c r="G6" s="118"/>
      <c r="H6" s="118"/>
      <c r="I6" s="118"/>
      <c r="J6" s="119" t="s">
        <v>91</v>
      </c>
    </row>
    <row r="7" spans="1:13" s="122" customFormat="1" ht="39.950000000000003" customHeight="1" x14ac:dyDescent="0.25">
      <c r="A7" s="60" t="s">
        <v>103</v>
      </c>
      <c r="B7" s="94" t="s">
        <v>65</v>
      </c>
      <c r="C7" s="101" t="s">
        <v>66</v>
      </c>
      <c r="D7" s="101" t="s">
        <v>67</v>
      </c>
      <c r="E7" s="101" t="s">
        <v>68</v>
      </c>
      <c r="F7" s="94" t="s">
        <v>69</v>
      </c>
      <c r="G7" s="94" t="s">
        <v>70</v>
      </c>
      <c r="H7" s="94" t="s">
        <v>71</v>
      </c>
      <c r="I7" s="94" t="s">
        <v>72</v>
      </c>
      <c r="J7" s="120" t="s">
        <v>73</v>
      </c>
      <c r="K7" s="121"/>
      <c r="L7" s="121"/>
      <c r="M7" s="121"/>
    </row>
    <row r="8" spans="1:13" ht="9.75" customHeight="1" x14ac:dyDescent="0.35">
      <c r="A8" s="105"/>
      <c r="B8" s="65"/>
      <c r="C8" s="106"/>
      <c r="D8" s="106"/>
      <c r="E8" s="106"/>
      <c r="F8" s="106"/>
      <c r="G8" s="106"/>
      <c r="H8" s="107"/>
      <c r="I8" s="107"/>
      <c r="J8" s="107"/>
      <c r="K8" s="109"/>
      <c r="L8" s="109"/>
      <c r="M8" s="109"/>
    </row>
    <row r="9" spans="1:13" s="67" customFormat="1" ht="26.1" customHeight="1" x14ac:dyDescent="0.35">
      <c r="A9" s="67" t="s">
        <v>93</v>
      </c>
      <c r="B9" s="67">
        <v>6.9</v>
      </c>
      <c r="C9" s="67">
        <v>9.4</v>
      </c>
      <c r="D9" s="67">
        <v>5.8</v>
      </c>
      <c r="E9" s="67">
        <v>6.9</v>
      </c>
      <c r="F9" s="67">
        <v>7.2999999999999989</v>
      </c>
      <c r="G9" s="67">
        <v>7.4</v>
      </c>
      <c r="H9" s="67">
        <v>6.1</v>
      </c>
      <c r="I9" s="67">
        <v>7.218</v>
      </c>
      <c r="J9" s="67">
        <f t="shared" ref="J9" si="0">SUM(J10+J11+J12)</f>
        <v>4.8380000000000001</v>
      </c>
    </row>
    <row r="10" spans="1:13" s="55" customFormat="1" ht="26.1" customHeight="1" x14ac:dyDescent="0.35">
      <c r="A10" s="69" t="s">
        <v>104</v>
      </c>
      <c r="B10" s="70">
        <v>3.1</v>
      </c>
      <c r="C10" s="70">
        <v>3.3</v>
      </c>
      <c r="D10" s="70">
        <v>2.6</v>
      </c>
      <c r="E10" s="70">
        <v>3.1</v>
      </c>
      <c r="F10" s="70">
        <v>3.4</v>
      </c>
      <c r="G10" s="70">
        <v>3.1</v>
      </c>
      <c r="H10" s="70">
        <v>2.9</v>
      </c>
      <c r="I10" s="70">
        <v>2.835</v>
      </c>
      <c r="J10" s="70">
        <v>2.8330000000000002</v>
      </c>
    </row>
    <row r="11" spans="1:13" s="55" customFormat="1" ht="26.1" customHeight="1" x14ac:dyDescent="0.35">
      <c r="A11" s="69" t="s">
        <v>105</v>
      </c>
      <c r="B11" s="70">
        <v>2.7</v>
      </c>
      <c r="C11" s="70">
        <v>2.7</v>
      </c>
      <c r="D11" s="70">
        <v>0.7</v>
      </c>
      <c r="E11" s="70">
        <v>2.7</v>
      </c>
      <c r="F11" s="70">
        <v>2.8</v>
      </c>
      <c r="G11" s="70">
        <v>2.9</v>
      </c>
      <c r="H11" s="70">
        <v>2.4</v>
      </c>
      <c r="I11" s="70">
        <v>3.0089999999999999</v>
      </c>
      <c r="J11" s="70">
        <v>1.298</v>
      </c>
    </row>
    <row r="12" spans="1:13" s="55" customFormat="1" ht="26.1" customHeight="1" x14ac:dyDescent="0.35">
      <c r="A12" s="69" t="s">
        <v>106</v>
      </c>
      <c r="B12" s="70">
        <v>1.1000000000000001</v>
      </c>
      <c r="C12" s="70">
        <v>3.4</v>
      </c>
      <c r="D12" s="70">
        <v>2.5</v>
      </c>
      <c r="E12" s="70">
        <v>1.1000000000000001</v>
      </c>
      <c r="F12" s="70">
        <v>1.1000000000000001</v>
      </c>
      <c r="G12" s="70">
        <v>1.4</v>
      </c>
      <c r="H12" s="70">
        <v>0.8</v>
      </c>
      <c r="I12" s="70">
        <v>1.3740000000000001</v>
      </c>
      <c r="J12" s="70">
        <v>0.70699999999999996</v>
      </c>
    </row>
    <row r="13" spans="1:13" s="55" customFormat="1" ht="26.1" customHeight="1" x14ac:dyDescent="0.35">
      <c r="A13" s="69"/>
      <c r="B13" s="70"/>
      <c r="C13" s="70"/>
      <c r="D13" s="70"/>
      <c r="E13" s="70"/>
      <c r="F13" s="70"/>
      <c r="G13" s="70"/>
      <c r="H13" s="70"/>
      <c r="I13" s="70"/>
      <c r="J13" s="70"/>
    </row>
    <row r="14" spans="1:13" s="67" customFormat="1" ht="26.1" customHeight="1" x14ac:dyDescent="0.35">
      <c r="A14" s="67" t="s">
        <v>94</v>
      </c>
      <c r="B14" s="67">
        <v>18.899999999999999</v>
      </c>
      <c r="C14" s="67">
        <v>24.6</v>
      </c>
      <c r="D14" s="67">
        <v>20.8</v>
      </c>
      <c r="E14" s="67">
        <v>24.400000000000002</v>
      </c>
      <c r="F14" s="67">
        <v>22.2</v>
      </c>
      <c r="G14" s="67">
        <v>24.500000000000004</v>
      </c>
      <c r="H14" s="67">
        <v>23.3</v>
      </c>
      <c r="I14" s="67">
        <v>23.334999999999997</v>
      </c>
      <c r="J14" s="67">
        <f t="shared" ref="J14" si="1">SUM(J15+J16+J17+J18+J19+J20+J21)</f>
        <v>22.169</v>
      </c>
    </row>
    <row r="15" spans="1:13" s="55" customFormat="1" ht="26.1" customHeight="1" x14ac:dyDescent="0.35">
      <c r="A15" s="69" t="s">
        <v>107</v>
      </c>
      <c r="B15" s="70">
        <v>6.6</v>
      </c>
      <c r="C15" s="70">
        <v>7.5</v>
      </c>
      <c r="D15" s="70">
        <v>1.6</v>
      </c>
      <c r="E15" s="70">
        <v>8</v>
      </c>
      <c r="F15" s="70">
        <v>7.2</v>
      </c>
      <c r="G15" s="70">
        <v>7.5</v>
      </c>
      <c r="H15" s="70">
        <v>8.1999999999999993</v>
      </c>
      <c r="I15" s="70">
        <v>7.694</v>
      </c>
      <c r="J15" s="70">
        <v>8.1059999999999999</v>
      </c>
    </row>
    <row r="16" spans="1:13" s="55" customFormat="1" ht="26.1" customHeight="1" x14ac:dyDescent="0.35">
      <c r="A16" s="69" t="s">
        <v>108</v>
      </c>
      <c r="B16" s="70">
        <v>6</v>
      </c>
      <c r="C16" s="70">
        <v>7.3</v>
      </c>
      <c r="D16" s="70">
        <v>3.4</v>
      </c>
      <c r="E16" s="70">
        <v>7.3</v>
      </c>
      <c r="F16" s="70">
        <v>5.9</v>
      </c>
      <c r="G16" s="70">
        <v>6.6</v>
      </c>
      <c r="H16" s="70">
        <v>6.5</v>
      </c>
      <c r="I16" s="70">
        <v>6.7130000000000001</v>
      </c>
      <c r="J16" s="70">
        <v>7.0839999999999996</v>
      </c>
    </row>
    <row r="17" spans="1:11" s="55" customFormat="1" ht="26.1" customHeight="1" x14ac:dyDescent="0.35">
      <c r="A17" s="69" t="s">
        <v>109</v>
      </c>
      <c r="B17" s="70">
        <v>0.8</v>
      </c>
      <c r="C17" s="70">
        <v>0.8</v>
      </c>
      <c r="D17" s="70">
        <v>1.4</v>
      </c>
      <c r="E17" s="70">
        <v>0.8</v>
      </c>
      <c r="F17" s="70">
        <v>0.8</v>
      </c>
      <c r="G17" s="70">
        <v>0.8</v>
      </c>
      <c r="H17" s="70">
        <v>0.8</v>
      </c>
      <c r="I17" s="70">
        <v>0.876</v>
      </c>
      <c r="J17" s="70">
        <v>0.80700000000000005</v>
      </c>
    </row>
    <row r="18" spans="1:11" s="55" customFormat="1" ht="26.1" customHeight="1" x14ac:dyDescent="0.35">
      <c r="A18" s="69" t="s">
        <v>110</v>
      </c>
      <c r="B18" s="70">
        <v>1</v>
      </c>
      <c r="C18" s="70">
        <v>1.2</v>
      </c>
      <c r="D18" s="70">
        <v>6.6</v>
      </c>
      <c r="E18" s="70">
        <v>1.1000000000000001</v>
      </c>
      <c r="F18" s="70">
        <v>1.1000000000000001</v>
      </c>
      <c r="G18" s="70">
        <v>1.2</v>
      </c>
      <c r="H18" s="70">
        <v>1.1000000000000001</v>
      </c>
      <c r="I18" s="70">
        <v>1.2589999999999999</v>
      </c>
      <c r="J18" s="70">
        <v>1.105</v>
      </c>
    </row>
    <row r="19" spans="1:11" s="55" customFormat="1" ht="26.1" customHeight="1" x14ac:dyDescent="0.35">
      <c r="A19" s="69" t="s">
        <v>111</v>
      </c>
      <c r="B19" s="70">
        <v>1.5</v>
      </c>
      <c r="C19" s="70">
        <v>1.7</v>
      </c>
      <c r="D19" s="70">
        <v>1</v>
      </c>
      <c r="E19" s="70">
        <v>1.5</v>
      </c>
      <c r="F19" s="70">
        <v>1.5</v>
      </c>
      <c r="G19" s="70">
        <v>2.5</v>
      </c>
      <c r="H19" s="70">
        <v>1.4</v>
      </c>
      <c r="I19" s="70">
        <v>1.6559999999999999</v>
      </c>
      <c r="J19" s="70">
        <v>1.55</v>
      </c>
    </row>
    <row r="20" spans="1:11" s="55" customFormat="1" ht="26.1" customHeight="1" x14ac:dyDescent="0.35">
      <c r="A20" s="69" t="s">
        <v>112</v>
      </c>
      <c r="B20" s="70">
        <v>1.1000000000000001</v>
      </c>
      <c r="C20" s="70">
        <v>3.3</v>
      </c>
      <c r="D20" s="70">
        <v>6</v>
      </c>
      <c r="E20" s="70">
        <v>3.8</v>
      </c>
      <c r="F20" s="70">
        <v>3.8</v>
      </c>
      <c r="G20" s="70">
        <v>3.8</v>
      </c>
      <c r="H20" s="70">
        <v>3.2</v>
      </c>
      <c r="I20" s="70">
        <v>2.8439999999999999</v>
      </c>
      <c r="J20" s="70">
        <v>2.1819999999999999</v>
      </c>
    </row>
    <row r="21" spans="1:11" s="55" customFormat="1" ht="26.1" customHeight="1" x14ac:dyDescent="0.35">
      <c r="A21" s="69" t="s">
        <v>113</v>
      </c>
      <c r="B21" s="70">
        <v>1.9</v>
      </c>
      <c r="C21" s="70">
        <v>2.8</v>
      </c>
      <c r="D21" s="70">
        <v>0.8</v>
      </c>
      <c r="E21" s="70">
        <v>1.9</v>
      </c>
      <c r="F21" s="70">
        <v>1.9</v>
      </c>
      <c r="G21" s="70">
        <v>2.1</v>
      </c>
      <c r="H21" s="70">
        <v>2.1</v>
      </c>
      <c r="I21" s="70">
        <v>2.2930000000000001</v>
      </c>
      <c r="J21" s="70">
        <v>1.335</v>
      </c>
    </row>
    <row r="22" spans="1:11" s="55" customFormat="1" ht="26.1" customHeight="1" x14ac:dyDescent="0.35">
      <c r="A22" s="69"/>
      <c r="B22" s="70"/>
      <c r="C22" s="70"/>
      <c r="D22" s="70"/>
      <c r="E22" s="70"/>
      <c r="F22" s="70"/>
      <c r="G22" s="70"/>
      <c r="H22" s="70"/>
      <c r="I22" s="70"/>
      <c r="J22" s="70"/>
    </row>
    <row r="23" spans="1:11" s="67" customFormat="1" ht="26.1" customHeight="1" x14ac:dyDescent="0.35">
      <c r="A23" s="67" t="s">
        <v>95</v>
      </c>
      <c r="B23" s="67">
        <v>9.3999999999999986</v>
      </c>
      <c r="C23" s="67">
        <v>8.9</v>
      </c>
      <c r="D23" s="67">
        <v>9</v>
      </c>
      <c r="E23" s="67">
        <v>11.5</v>
      </c>
      <c r="F23" s="67">
        <v>8.8000000000000007</v>
      </c>
      <c r="G23" s="67">
        <v>10.1</v>
      </c>
      <c r="H23" s="67">
        <v>9.8000000000000007</v>
      </c>
      <c r="I23" s="67">
        <v>9.1189999999999998</v>
      </c>
      <c r="J23" s="67">
        <f t="shared" ref="J23" si="2">SUM(J24+J25+J26+J27)</f>
        <v>9.9430000000000014</v>
      </c>
    </row>
    <row r="24" spans="1:11" s="55" customFormat="1" ht="26.1" customHeight="1" x14ac:dyDescent="0.35">
      <c r="A24" s="69" t="s">
        <v>114</v>
      </c>
      <c r="B24" s="70">
        <v>2.2999999999999998</v>
      </c>
      <c r="C24" s="70">
        <v>2.9</v>
      </c>
      <c r="D24" s="70">
        <v>2.5</v>
      </c>
      <c r="E24" s="70">
        <v>2.7</v>
      </c>
      <c r="F24" s="70">
        <v>2.2999999999999998</v>
      </c>
      <c r="G24" s="70">
        <v>2.6</v>
      </c>
      <c r="H24" s="70">
        <v>2.7</v>
      </c>
      <c r="I24" s="70">
        <v>2.3650000000000002</v>
      </c>
      <c r="J24" s="70">
        <v>2.5910000000000002</v>
      </c>
    </row>
    <row r="25" spans="1:11" s="55" customFormat="1" ht="26.1" customHeight="1" x14ac:dyDescent="0.35">
      <c r="A25" s="69" t="s">
        <v>115</v>
      </c>
      <c r="B25" s="70">
        <v>3.5</v>
      </c>
      <c r="C25" s="70">
        <v>3.1</v>
      </c>
      <c r="D25" s="70">
        <v>1.1000000000000001</v>
      </c>
      <c r="E25" s="70">
        <v>4.5999999999999996</v>
      </c>
      <c r="F25" s="70">
        <v>3.3</v>
      </c>
      <c r="G25" s="70">
        <v>3.8</v>
      </c>
      <c r="H25" s="70">
        <v>3.6</v>
      </c>
      <c r="I25" s="70">
        <v>3.5219999999999998</v>
      </c>
      <c r="J25" s="70">
        <v>4.3719999999999999</v>
      </c>
    </row>
    <row r="26" spans="1:11" s="55" customFormat="1" ht="26.1" customHeight="1" x14ac:dyDescent="0.35">
      <c r="A26" s="69" t="s">
        <v>116</v>
      </c>
      <c r="B26" s="70">
        <v>2.4</v>
      </c>
      <c r="C26" s="70">
        <v>1.8</v>
      </c>
      <c r="D26" s="70">
        <v>3.3</v>
      </c>
      <c r="E26" s="70">
        <v>2.7</v>
      </c>
      <c r="F26" s="70">
        <v>2.2000000000000002</v>
      </c>
      <c r="G26" s="70">
        <v>2.6</v>
      </c>
      <c r="H26" s="70">
        <v>2.2000000000000002</v>
      </c>
      <c r="I26" s="70">
        <v>2.0550000000000002</v>
      </c>
      <c r="J26" s="70">
        <v>1.677</v>
      </c>
    </row>
    <row r="27" spans="1:11" s="55" customFormat="1" ht="26.1" customHeight="1" x14ac:dyDescent="0.35">
      <c r="A27" s="71" t="s">
        <v>117</v>
      </c>
      <c r="B27" s="72">
        <v>1.2</v>
      </c>
      <c r="C27" s="72">
        <v>1.1000000000000001</v>
      </c>
      <c r="D27" s="72">
        <v>2.1</v>
      </c>
      <c r="E27" s="72">
        <v>1.5</v>
      </c>
      <c r="F27" s="72">
        <v>1</v>
      </c>
      <c r="G27" s="72">
        <v>1.1000000000000001</v>
      </c>
      <c r="H27" s="70">
        <v>1.3</v>
      </c>
      <c r="I27" s="70">
        <v>1.177</v>
      </c>
      <c r="J27" s="70">
        <v>1.3029999999999999</v>
      </c>
    </row>
    <row r="28" spans="1:11" s="55" customFormat="1" ht="21.95" customHeight="1" x14ac:dyDescent="0.35">
      <c r="A28" s="73"/>
      <c r="B28" s="74"/>
      <c r="C28" s="74"/>
      <c r="D28" s="74"/>
      <c r="E28" s="74"/>
      <c r="F28" s="74"/>
      <c r="G28" s="74"/>
      <c r="H28" s="70"/>
      <c r="I28" s="70"/>
      <c r="J28" s="70"/>
    </row>
    <row r="29" spans="1:11" s="109" customFormat="1" ht="35.1" customHeight="1" x14ac:dyDescent="0.35">
      <c r="A29" s="123"/>
      <c r="B29" s="123"/>
      <c r="C29" s="123"/>
      <c r="D29" s="123"/>
      <c r="E29" s="123"/>
      <c r="F29" s="123"/>
      <c r="G29" s="706"/>
      <c r="H29" s="707"/>
      <c r="I29" s="707"/>
      <c r="J29" s="707"/>
    </row>
    <row r="30" spans="1:11" s="121" customFormat="1" ht="39.950000000000003" customHeight="1" x14ac:dyDescent="0.25">
      <c r="A30" s="675" t="s">
        <v>103</v>
      </c>
      <c r="B30" s="94" t="s">
        <v>74</v>
      </c>
      <c r="C30" s="94" t="s">
        <v>75</v>
      </c>
      <c r="D30" s="94" t="s">
        <v>76</v>
      </c>
      <c r="E30" s="94" t="s">
        <v>77</v>
      </c>
      <c r="F30" s="124" t="s">
        <v>78</v>
      </c>
      <c r="G30" s="124" t="s">
        <v>79</v>
      </c>
      <c r="H30" s="124" t="s">
        <v>80</v>
      </c>
      <c r="I30" s="124" t="s">
        <v>81</v>
      </c>
      <c r="J30" s="673" t="s">
        <v>82</v>
      </c>
      <c r="K30" s="674"/>
    </row>
    <row r="31" spans="1:11" s="109" customFormat="1" ht="9.75" customHeight="1" x14ac:dyDescent="0.35">
      <c r="A31" s="125"/>
      <c r="B31" s="107"/>
      <c r="C31" s="107"/>
      <c r="D31" s="107"/>
      <c r="E31" s="107"/>
      <c r="F31" s="123"/>
      <c r="G31" s="123"/>
      <c r="H31" s="123"/>
    </row>
    <row r="32" spans="1:11" s="67" customFormat="1" ht="26.1" customHeight="1" x14ac:dyDescent="0.35">
      <c r="A32" s="67" t="s">
        <v>93</v>
      </c>
      <c r="B32" s="67">
        <f t="shared" ref="B32:J32" si="3">SUM(B33+B34+B35)</f>
        <v>7.0390000000000006</v>
      </c>
      <c r="C32" s="67">
        <f t="shared" si="3"/>
        <v>6.0090000000000003</v>
      </c>
      <c r="D32" s="67">
        <f t="shared" si="3"/>
        <v>6.7229999999999999</v>
      </c>
      <c r="E32" s="67">
        <f t="shared" si="3"/>
        <v>7.2520000000000007</v>
      </c>
      <c r="F32" s="67">
        <f t="shared" si="3"/>
        <v>6.6690000000000005</v>
      </c>
      <c r="G32" s="67">
        <f t="shared" si="3"/>
        <v>6.8450000000000006</v>
      </c>
      <c r="H32" s="67">
        <f t="shared" si="3"/>
        <v>7.1269999999999989</v>
      </c>
      <c r="I32" s="67">
        <f t="shared" si="3"/>
        <v>6.867</v>
      </c>
      <c r="J32" s="67">
        <f t="shared" si="3"/>
        <v>7.4</v>
      </c>
    </row>
    <row r="33" spans="1:10" s="55" customFormat="1" ht="26.1" customHeight="1" x14ac:dyDescent="0.35">
      <c r="A33" s="69" t="s">
        <v>104</v>
      </c>
      <c r="B33" s="70">
        <v>3.0569999999999999</v>
      </c>
      <c r="C33" s="70">
        <v>2.8029999999999999</v>
      </c>
      <c r="D33" s="70">
        <v>3.3929999999999998</v>
      </c>
      <c r="E33" s="70">
        <v>3.4940000000000002</v>
      </c>
      <c r="F33" s="70">
        <v>3.2530000000000001</v>
      </c>
      <c r="G33" s="70">
        <v>3.27</v>
      </c>
      <c r="H33" s="70">
        <v>3.3540000000000001</v>
      </c>
      <c r="I33" s="70">
        <v>3.3490000000000002</v>
      </c>
      <c r="J33" s="70">
        <v>3.7</v>
      </c>
    </row>
    <row r="34" spans="1:10" s="55" customFormat="1" ht="26.1" customHeight="1" x14ac:dyDescent="0.35">
      <c r="A34" s="69" t="s">
        <v>105</v>
      </c>
      <c r="B34" s="70">
        <v>2.9580000000000002</v>
      </c>
      <c r="C34" s="70">
        <v>2.2730000000000001</v>
      </c>
      <c r="D34" s="70">
        <v>2.2549999999999999</v>
      </c>
      <c r="E34" s="70">
        <v>2.73</v>
      </c>
      <c r="F34" s="70">
        <v>2.3879999999999999</v>
      </c>
      <c r="G34" s="70">
        <v>2.5179999999999998</v>
      </c>
      <c r="H34" s="70">
        <v>2.6789999999999998</v>
      </c>
      <c r="I34" s="70">
        <v>2.4390000000000001</v>
      </c>
      <c r="J34" s="70">
        <v>2.2999999999999998</v>
      </c>
    </row>
    <row r="35" spans="1:10" s="55" customFormat="1" ht="26.1" customHeight="1" x14ac:dyDescent="0.35">
      <c r="A35" s="69" t="s">
        <v>106</v>
      </c>
      <c r="B35" s="70">
        <v>1.024</v>
      </c>
      <c r="C35" s="70">
        <v>0.93300000000000005</v>
      </c>
      <c r="D35" s="70">
        <v>1.075</v>
      </c>
      <c r="E35" s="70">
        <v>1.028</v>
      </c>
      <c r="F35" s="70">
        <v>1.028</v>
      </c>
      <c r="G35" s="70">
        <v>1.0569999999999999</v>
      </c>
      <c r="H35" s="70">
        <v>1.0939999999999999</v>
      </c>
      <c r="I35" s="70">
        <v>1.079</v>
      </c>
      <c r="J35" s="70">
        <v>1.4</v>
      </c>
    </row>
    <row r="36" spans="1:10" s="55" customFormat="1" ht="26.1" customHeight="1" x14ac:dyDescent="0.35">
      <c r="A36" s="69"/>
      <c r="B36" s="70"/>
      <c r="C36" s="70"/>
      <c r="D36" s="70"/>
      <c r="E36" s="70"/>
      <c r="F36" s="70"/>
      <c r="G36" s="70"/>
      <c r="H36" s="70"/>
      <c r="I36" s="70"/>
      <c r="J36" s="70"/>
    </row>
    <row r="37" spans="1:10" s="67" customFormat="1" ht="26.1" customHeight="1" x14ac:dyDescent="0.35">
      <c r="A37" s="67" t="s">
        <v>94</v>
      </c>
      <c r="B37" s="67">
        <f t="shared" ref="B37:J37" si="4">SUM(B38+B39+B40+B41+B42+B43+B44)</f>
        <v>18.138000000000002</v>
      </c>
      <c r="C37" s="67">
        <f t="shared" si="4"/>
        <v>22.372999999999998</v>
      </c>
      <c r="D37" s="67">
        <f t="shared" si="4"/>
        <v>24.266000000000002</v>
      </c>
      <c r="E37" s="67">
        <f t="shared" si="4"/>
        <v>24.878</v>
      </c>
      <c r="F37" s="67">
        <f t="shared" si="4"/>
        <v>24.113</v>
      </c>
      <c r="G37" s="67">
        <f t="shared" si="4"/>
        <v>24.128</v>
      </c>
      <c r="H37" s="67">
        <f t="shared" si="4"/>
        <v>13.125</v>
      </c>
      <c r="I37" s="67">
        <f t="shared" si="4"/>
        <v>21.139999999999997</v>
      </c>
      <c r="J37" s="67">
        <f t="shared" si="4"/>
        <v>22</v>
      </c>
    </row>
    <row r="38" spans="1:10" s="55" customFormat="1" ht="26.1" customHeight="1" x14ac:dyDescent="0.35">
      <c r="A38" s="69" t="s">
        <v>107</v>
      </c>
      <c r="B38" s="70">
        <v>5.2770000000000001</v>
      </c>
      <c r="C38" s="70">
        <v>7.601</v>
      </c>
      <c r="D38" s="70">
        <v>8.0169999999999995</v>
      </c>
      <c r="E38" s="70">
        <v>8.5990000000000002</v>
      </c>
      <c r="F38" s="70">
        <v>8.1150000000000002</v>
      </c>
      <c r="G38" s="70">
        <v>7.7210000000000001</v>
      </c>
      <c r="H38" s="70">
        <v>3.8809999999999998</v>
      </c>
      <c r="I38" s="70">
        <v>6.6</v>
      </c>
      <c r="J38" s="70">
        <v>6.4</v>
      </c>
    </row>
    <row r="39" spans="1:10" s="55" customFormat="1" ht="26.1" customHeight="1" x14ac:dyDescent="0.35">
      <c r="A39" s="69" t="s">
        <v>108</v>
      </c>
      <c r="B39" s="70">
        <v>5.81</v>
      </c>
      <c r="C39" s="70">
        <v>7.407</v>
      </c>
      <c r="D39" s="70">
        <v>8.0009999999999994</v>
      </c>
      <c r="E39" s="70">
        <v>8.2970000000000006</v>
      </c>
      <c r="F39" s="70">
        <v>7.8769999999999998</v>
      </c>
      <c r="G39" s="70">
        <v>7.9349999999999996</v>
      </c>
      <c r="H39" s="70">
        <v>3.6739999999999999</v>
      </c>
      <c r="I39" s="70">
        <v>6.1</v>
      </c>
      <c r="J39" s="70">
        <v>7.4</v>
      </c>
    </row>
    <row r="40" spans="1:10" s="55" customFormat="1" ht="26.1" customHeight="1" x14ac:dyDescent="0.35">
      <c r="A40" s="69" t="s">
        <v>109</v>
      </c>
      <c r="B40" s="70">
        <v>0.73799999999999999</v>
      </c>
      <c r="C40" s="70">
        <v>0.73799999999999999</v>
      </c>
      <c r="D40" s="70">
        <v>0.80600000000000005</v>
      </c>
      <c r="E40" s="70">
        <v>0.79600000000000004</v>
      </c>
      <c r="F40" s="70">
        <v>0.745</v>
      </c>
      <c r="G40" s="70">
        <v>0.72699999999999998</v>
      </c>
      <c r="H40" s="70">
        <v>0.40500000000000003</v>
      </c>
      <c r="I40" s="70">
        <v>0.7</v>
      </c>
      <c r="J40" s="70">
        <v>0.7</v>
      </c>
    </row>
    <row r="41" spans="1:10" s="55" customFormat="1" ht="26.1" customHeight="1" x14ac:dyDescent="0.35">
      <c r="A41" s="69" t="s">
        <v>110</v>
      </c>
      <c r="B41" s="70">
        <v>0.99199999999999999</v>
      </c>
      <c r="C41" s="70">
        <v>1.0249999999999999</v>
      </c>
      <c r="D41" s="70">
        <v>1.139</v>
      </c>
      <c r="E41" s="70">
        <v>1.153</v>
      </c>
      <c r="F41" s="70">
        <v>1.0449999999999999</v>
      </c>
      <c r="G41" s="70">
        <v>0.95799999999999996</v>
      </c>
      <c r="H41" s="70">
        <v>0.54100000000000004</v>
      </c>
      <c r="I41" s="70">
        <v>0.95</v>
      </c>
      <c r="J41" s="70">
        <v>1.1000000000000001</v>
      </c>
    </row>
    <row r="42" spans="1:10" s="55" customFormat="1" ht="26.1" customHeight="1" x14ac:dyDescent="0.35">
      <c r="A42" s="69" t="s">
        <v>111</v>
      </c>
      <c r="B42" s="70">
        <v>1.4430000000000001</v>
      </c>
      <c r="C42" s="70">
        <v>1.383</v>
      </c>
      <c r="D42" s="70">
        <v>1.51</v>
      </c>
      <c r="E42" s="70">
        <v>1.512</v>
      </c>
      <c r="F42" s="70">
        <v>1.577</v>
      </c>
      <c r="G42" s="70">
        <v>1.603</v>
      </c>
      <c r="H42" s="70">
        <v>0.92800000000000005</v>
      </c>
      <c r="I42" s="70">
        <v>1.69</v>
      </c>
      <c r="J42" s="70">
        <v>1.6</v>
      </c>
    </row>
    <row r="43" spans="1:10" s="55" customFormat="1" ht="26.1" customHeight="1" x14ac:dyDescent="0.35">
      <c r="A43" s="69" t="s">
        <v>112</v>
      </c>
      <c r="B43" s="70">
        <v>2.29</v>
      </c>
      <c r="C43" s="70">
        <v>2.6869999999999998</v>
      </c>
      <c r="D43" s="70">
        <v>3.0510000000000002</v>
      </c>
      <c r="E43" s="70">
        <v>3.0270000000000001</v>
      </c>
      <c r="F43" s="70">
        <v>3.1349999999999998</v>
      </c>
      <c r="G43" s="70">
        <v>3.3460000000000001</v>
      </c>
      <c r="H43" s="70">
        <v>2.625</v>
      </c>
      <c r="I43" s="70">
        <v>3.2</v>
      </c>
      <c r="J43" s="70">
        <v>3.1</v>
      </c>
    </row>
    <row r="44" spans="1:10" s="55" customFormat="1" ht="26.1" customHeight="1" x14ac:dyDescent="0.35">
      <c r="A44" s="69" t="s">
        <v>113</v>
      </c>
      <c r="B44" s="70">
        <v>1.5880000000000001</v>
      </c>
      <c r="C44" s="70">
        <v>1.532</v>
      </c>
      <c r="D44" s="70">
        <v>1.742</v>
      </c>
      <c r="E44" s="70">
        <v>1.494</v>
      </c>
      <c r="F44" s="70">
        <v>1.619</v>
      </c>
      <c r="G44" s="70">
        <v>1.8380000000000001</v>
      </c>
      <c r="H44" s="70">
        <v>1.071</v>
      </c>
      <c r="I44" s="70">
        <v>1.9</v>
      </c>
      <c r="J44" s="70">
        <v>1.7</v>
      </c>
    </row>
    <row r="45" spans="1:10" s="55" customFormat="1" ht="26.1" customHeight="1" x14ac:dyDescent="0.35">
      <c r="A45" s="69"/>
      <c r="B45" s="70"/>
      <c r="C45" s="70"/>
      <c r="D45" s="70"/>
      <c r="E45" s="70"/>
      <c r="F45" s="70"/>
      <c r="G45" s="70"/>
      <c r="H45" s="70"/>
      <c r="I45" s="70"/>
      <c r="J45" s="70"/>
    </row>
    <row r="46" spans="1:10" s="67" customFormat="1" ht="26.1" customHeight="1" x14ac:dyDescent="0.35">
      <c r="A46" s="67" t="s">
        <v>95</v>
      </c>
      <c r="B46" s="67">
        <f t="shared" ref="B46:J46" si="5">SUM(B47+B48+B49+B50)</f>
        <v>7.9759999999999991</v>
      </c>
      <c r="C46" s="67">
        <f t="shared" si="5"/>
        <v>10.461</v>
      </c>
      <c r="D46" s="67">
        <f t="shared" si="5"/>
        <v>11.201000000000001</v>
      </c>
      <c r="E46" s="67">
        <f t="shared" si="5"/>
        <v>12.945</v>
      </c>
      <c r="F46" s="67">
        <f t="shared" si="5"/>
        <v>13.469000000000001</v>
      </c>
      <c r="G46" s="67">
        <f t="shared" si="5"/>
        <v>12.359</v>
      </c>
      <c r="H46" s="67">
        <f t="shared" si="5"/>
        <v>8.322000000000001</v>
      </c>
      <c r="I46" s="67">
        <f t="shared" si="5"/>
        <v>9.42</v>
      </c>
      <c r="J46" s="67">
        <f t="shared" si="5"/>
        <v>12.000000000000002</v>
      </c>
    </row>
    <row r="47" spans="1:10" s="55" customFormat="1" ht="26.1" customHeight="1" x14ac:dyDescent="0.35">
      <c r="A47" s="69" t="s">
        <v>114</v>
      </c>
      <c r="B47" s="70">
        <v>2.3359999999999999</v>
      </c>
      <c r="C47" s="70">
        <v>2.9159999999999999</v>
      </c>
      <c r="D47" s="70">
        <v>2.8639999999999999</v>
      </c>
      <c r="E47" s="70">
        <v>3.41</v>
      </c>
      <c r="F47" s="70">
        <v>3.464</v>
      </c>
      <c r="G47" s="70">
        <v>3.23</v>
      </c>
      <c r="H47" s="70">
        <v>1.8069999999999999</v>
      </c>
      <c r="I47" s="70">
        <v>2.5</v>
      </c>
      <c r="J47" s="70">
        <v>3.1</v>
      </c>
    </row>
    <row r="48" spans="1:10" s="55" customFormat="1" ht="26.1" customHeight="1" x14ac:dyDescent="0.35">
      <c r="A48" s="69" t="s">
        <v>115</v>
      </c>
      <c r="B48" s="70">
        <v>3.0139999999999998</v>
      </c>
      <c r="C48" s="70">
        <v>3.96</v>
      </c>
      <c r="D48" s="70">
        <v>4.4169999999999998</v>
      </c>
      <c r="E48" s="70">
        <v>5.21</v>
      </c>
      <c r="F48" s="70">
        <v>5.3710000000000004</v>
      </c>
      <c r="G48" s="70">
        <v>4.8929999999999998</v>
      </c>
      <c r="H48" s="70">
        <v>3.4910000000000001</v>
      </c>
      <c r="I48" s="70">
        <v>3.5</v>
      </c>
      <c r="J48" s="70">
        <v>4.7</v>
      </c>
    </row>
    <row r="49" spans="1:10" s="55" customFormat="1" ht="26.1" customHeight="1" x14ac:dyDescent="0.35">
      <c r="A49" s="69" t="s">
        <v>116</v>
      </c>
      <c r="B49" s="70">
        <v>1.6910000000000001</v>
      </c>
      <c r="C49" s="70">
        <v>2.4</v>
      </c>
      <c r="D49" s="70">
        <v>2.6230000000000002</v>
      </c>
      <c r="E49" s="70">
        <v>3.0289999999999999</v>
      </c>
      <c r="F49" s="70">
        <v>3.17</v>
      </c>
      <c r="G49" s="70">
        <v>2.9350000000000001</v>
      </c>
      <c r="H49" s="70">
        <v>2.3580000000000001</v>
      </c>
      <c r="I49" s="70">
        <v>2.27</v>
      </c>
      <c r="J49" s="70">
        <v>2.9</v>
      </c>
    </row>
    <row r="50" spans="1:10" s="55" customFormat="1" ht="26.1" customHeight="1" x14ac:dyDescent="0.35">
      <c r="A50" s="69" t="s">
        <v>117</v>
      </c>
      <c r="B50" s="70">
        <v>0.93500000000000005</v>
      </c>
      <c r="C50" s="70">
        <v>1.1850000000000001</v>
      </c>
      <c r="D50" s="70">
        <v>1.2969999999999999</v>
      </c>
      <c r="E50" s="70">
        <v>1.296</v>
      </c>
      <c r="F50" s="70">
        <v>1.464</v>
      </c>
      <c r="G50" s="70">
        <v>1.3009999999999999</v>
      </c>
      <c r="H50" s="70">
        <v>0.66600000000000004</v>
      </c>
      <c r="I50" s="70">
        <v>1.1499999999999999</v>
      </c>
      <c r="J50" s="70">
        <v>1.3</v>
      </c>
    </row>
    <row r="51" spans="1:10" ht="15.75" x14ac:dyDescent="0.25">
      <c r="A51" s="126"/>
      <c r="B51" s="127"/>
      <c r="C51" s="126"/>
      <c r="D51" s="127"/>
      <c r="E51" s="126"/>
      <c r="F51" s="127"/>
      <c r="G51" s="708"/>
      <c r="H51" s="708"/>
      <c r="I51" s="708"/>
      <c r="J51" s="708"/>
    </row>
    <row r="52" spans="1:10" ht="20.100000000000001" customHeight="1" x14ac:dyDescent="0.25">
      <c r="A52" s="128"/>
      <c r="J52" s="129" t="s">
        <v>124</v>
      </c>
    </row>
    <row r="53" spans="1:10" ht="20.100000000000001" customHeight="1" x14ac:dyDescent="0.25">
      <c r="A53" s="128"/>
      <c r="J53" s="129"/>
    </row>
    <row r="54" spans="1:10" ht="20.100000000000001" customHeight="1" x14ac:dyDescent="0.25">
      <c r="A54" s="128"/>
      <c r="J54" s="129"/>
    </row>
    <row r="55" spans="1:10" ht="20.100000000000001" customHeight="1" x14ac:dyDescent="0.25">
      <c r="A55" s="128"/>
      <c r="J55" s="129"/>
    </row>
    <row r="56" spans="1:10" ht="20.100000000000001" customHeight="1" x14ac:dyDescent="0.25">
      <c r="A56" s="128"/>
      <c r="J56" s="129"/>
    </row>
    <row r="57" spans="1:10" ht="20.100000000000001" customHeight="1" x14ac:dyDescent="0.25">
      <c r="A57" s="128"/>
      <c r="J57" s="129"/>
    </row>
    <row r="58" spans="1:10" ht="20.100000000000001" customHeight="1" x14ac:dyDescent="0.3">
      <c r="A58" s="704">
        <v>31</v>
      </c>
      <c r="B58" s="704"/>
      <c r="C58" s="704"/>
      <c r="D58" s="704"/>
      <c r="E58" s="704"/>
      <c r="F58" s="704"/>
      <c r="G58" s="704"/>
      <c r="H58" s="704"/>
      <c r="I58" s="704"/>
      <c r="J58" s="704"/>
    </row>
    <row r="8095" spans="1:1" x14ac:dyDescent="0.2">
      <c r="A8095" s="128"/>
    </row>
    <row r="8096" spans="1:1" x14ac:dyDescent="0.2">
      <c r="A8096" s="128"/>
    </row>
    <row r="8097" spans="1:1" x14ac:dyDescent="0.2">
      <c r="A8097" s="128"/>
    </row>
    <row r="8098" spans="1:1" x14ac:dyDescent="0.2">
      <c r="A8098" s="128"/>
    </row>
  </sheetData>
  <mergeCells count="5">
    <mergeCell ref="A3:J3"/>
    <mergeCell ref="A4:J4"/>
    <mergeCell ref="G29:J29"/>
    <mergeCell ref="G51:J51"/>
    <mergeCell ref="A58:J58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I8168"/>
  <sheetViews>
    <sheetView showGridLines="0" view="pageBreakPreview" topLeftCell="A52" zoomScale="75" zoomScaleSheetLayoutView="75" workbookViewId="0">
      <selection activeCell="A68" sqref="A68"/>
    </sheetView>
  </sheetViews>
  <sheetFormatPr defaultColWidth="11" defaultRowHeight="15.75" x14ac:dyDescent="0.25"/>
  <cols>
    <col min="1" max="1" width="35.7109375" style="131" customWidth="1"/>
    <col min="2" max="7" width="20.7109375" style="130" customWidth="1"/>
    <col min="8" max="16384" width="11" style="130"/>
  </cols>
  <sheetData>
    <row r="1" spans="1:9" ht="20.100000000000001" customHeight="1" x14ac:dyDescent="0.25"/>
    <row r="2" spans="1:9" ht="20.100000000000001" customHeight="1" x14ac:dyDescent="0.25"/>
    <row r="3" spans="1:9" ht="24.95" customHeight="1" x14ac:dyDescent="0.35">
      <c r="A3" s="710" t="s">
        <v>125</v>
      </c>
      <c r="B3" s="710"/>
      <c r="C3" s="710"/>
      <c r="D3" s="710"/>
      <c r="E3" s="710"/>
      <c r="F3" s="710"/>
      <c r="G3" s="710"/>
    </row>
    <row r="4" spans="1:9" ht="24.95" customHeight="1" x14ac:dyDescent="0.35">
      <c r="A4" s="710" t="s">
        <v>2</v>
      </c>
      <c r="B4" s="710"/>
      <c r="C4" s="710"/>
      <c r="D4" s="710"/>
      <c r="E4" s="710"/>
      <c r="F4" s="710"/>
      <c r="G4" s="710"/>
    </row>
    <row r="5" spans="1:9" ht="20.100000000000001" customHeight="1" x14ac:dyDescent="0.25">
      <c r="B5" s="131" t="s">
        <v>0</v>
      </c>
      <c r="C5" s="131" t="s">
        <v>0</v>
      </c>
      <c r="I5" s="131" t="s">
        <v>0</v>
      </c>
    </row>
    <row r="6" spans="1:9" ht="20.100000000000001" customHeight="1" x14ac:dyDescent="0.3">
      <c r="A6" s="146"/>
      <c r="B6" s="132"/>
      <c r="C6" s="132"/>
      <c r="D6" s="132"/>
      <c r="E6" s="132"/>
      <c r="F6" s="132"/>
      <c r="G6" s="59" t="s">
        <v>126</v>
      </c>
    </row>
    <row r="7" spans="1:9" ht="24.95" customHeight="1" x14ac:dyDescent="0.3">
      <c r="A7" s="148"/>
      <c r="B7" s="711" t="s">
        <v>127</v>
      </c>
      <c r="C7" s="712"/>
      <c r="D7" s="711" t="s">
        <v>128</v>
      </c>
      <c r="E7" s="712"/>
      <c r="F7" s="711" t="s">
        <v>129</v>
      </c>
      <c r="G7" s="713"/>
    </row>
    <row r="8" spans="1:9" ht="24.95" customHeight="1" x14ac:dyDescent="0.3">
      <c r="A8" s="148" t="s">
        <v>130</v>
      </c>
      <c r="B8" s="133" t="s">
        <v>131</v>
      </c>
      <c r="C8" s="133" t="s">
        <v>131</v>
      </c>
      <c r="D8" s="133" t="s">
        <v>131</v>
      </c>
      <c r="E8" s="133" t="s">
        <v>131</v>
      </c>
      <c r="F8" s="133" t="s">
        <v>131</v>
      </c>
      <c r="G8" s="134" t="s">
        <v>131</v>
      </c>
      <c r="H8" s="131" t="s">
        <v>0</v>
      </c>
    </row>
    <row r="9" spans="1:9" ht="24.95" customHeight="1" x14ac:dyDescent="0.3">
      <c r="A9" s="149"/>
      <c r="B9" s="135" t="s">
        <v>132</v>
      </c>
      <c r="C9" s="136" t="s">
        <v>133</v>
      </c>
      <c r="D9" s="136" t="s">
        <v>134</v>
      </c>
      <c r="E9" s="136" t="s">
        <v>133</v>
      </c>
      <c r="F9" s="136" t="s">
        <v>135</v>
      </c>
      <c r="G9" s="137" t="s">
        <v>133</v>
      </c>
    </row>
    <row r="10" spans="1:9" ht="17.100000000000001" customHeight="1" x14ac:dyDescent="0.3">
      <c r="A10" s="150"/>
    </row>
    <row r="11" spans="1:9" ht="21.95" customHeight="1" x14ac:dyDescent="0.35">
      <c r="A11" s="151" t="s">
        <v>33</v>
      </c>
      <c r="B11" s="138">
        <v>3887</v>
      </c>
      <c r="C11" s="138">
        <v>2529</v>
      </c>
      <c r="D11" s="138">
        <v>1187</v>
      </c>
      <c r="E11" s="138">
        <v>903</v>
      </c>
      <c r="F11" s="138">
        <v>1205</v>
      </c>
      <c r="G11" s="138">
        <v>497</v>
      </c>
    </row>
    <row r="12" spans="1:9" ht="21.95" customHeight="1" x14ac:dyDescent="0.35">
      <c r="A12" s="151" t="s">
        <v>34</v>
      </c>
      <c r="B12" s="138">
        <v>3087</v>
      </c>
      <c r="C12" s="138">
        <v>2332</v>
      </c>
      <c r="D12" s="138">
        <v>1187</v>
      </c>
      <c r="E12" s="138">
        <v>748</v>
      </c>
      <c r="F12" s="138">
        <v>1205</v>
      </c>
      <c r="G12" s="138">
        <v>501</v>
      </c>
    </row>
    <row r="13" spans="1:9" ht="21.95" customHeight="1" x14ac:dyDescent="0.35">
      <c r="A13" s="151" t="s">
        <v>35</v>
      </c>
      <c r="B13" s="138">
        <v>3087</v>
      </c>
      <c r="C13" s="138">
        <v>2435</v>
      </c>
      <c r="D13" s="138">
        <v>1187</v>
      </c>
      <c r="E13" s="138">
        <v>819</v>
      </c>
      <c r="F13" s="138">
        <v>1205</v>
      </c>
      <c r="G13" s="138">
        <v>525</v>
      </c>
    </row>
    <row r="14" spans="1:9" ht="21.95" customHeight="1" x14ac:dyDescent="0.35">
      <c r="A14" s="151" t="s">
        <v>36</v>
      </c>
      <c r="B14" s="138">
        <v>3087</v>
      </c>
      <c r="C14" s="138">
        <v>2513</v>
      </c>
      <c r="D14" s="138">
        <v>1187</v>
      </c>
      <c r="E14" s="138">
        <v>783</v>
      </c>
      <c r="F14" s="138">
        <v>1205</v>
      </c>
      <c r="G14" s="138">
        <v>532</v>
      </c>
    </row>
    <row r="15" spans="1:9" ht="21.95" customHeight="1" x14ac:dyDescent="0.35">
      <c r="A15" s="151" t="s">
        <v>37</v>
      </c>
      <c r="B15" s="138">
        <v>3087</v>
      </c>
      <c r="C15" s="138">
        <v>2533</v>
      </c>
      <c r="D15" s="138">
        <v>1187</v>
      </c>
      <c r="E15" s="138">
        <v>851</v>
      </c>
      <c r="F15" s="138">
        <v>1205</v>
      </c>
      <c r="G15" s="138">
        <v>555</v>
      </c>
    </row>
    <row r="16" spans="1:9" ht="21.95" customHeight="1" x14ac:dyDescent="0.35">
      <c r="A16" s="151" t="s">
        <v>38</v>
      </c>
      <c r="B16" s="138">
        <v>3169</v>
      </c>
      <c r="C16" s="138">
        <v>2592</v>
      </c>
      <c r="D16" s="138">
        <v>963</v>
      </c>
      <c r="E16" s="138">
        <v>869</v>
      </c>
      <c r="F16" s="138">
        <v>1205</v>
      </c>
      <c r="G16" s="138">
        <v>596</v>
      </c>
    </row>
    <row r="17" spans="1:7" ht="21.95" customHeight="1" x14ac:dyDescent="0.35">
      <c r="A17" s="151" t="s">
        <v>39</v>
      </c>
      <c r="B17" s="138">
        <v>3090</v>
      </c>
      <c r="C17" s="138">
        <v>2628</v>
      </c>
      <c r="D17" s="138">
        <v>1187</v>
      </c>
      <c r="E17" s="138">
        <v>898</v>
      </c>
      <c r="F17" s="138">
        <v>1101</v>
      </c>
      <c r="G17" s="138">
        <v>635</v>
      </c>
    </row>
    <row r="18" spans="1:7" ht="21.95" customHeight="1" x14ac:dyDescent="0.35">
      <c r="A18" s="151" t="s">
        <v>40</v>
      </c>
      <c r="B18" s="138">
        <v>3087</v>
      </c>
      <c r="C18" s="138">
        <v>2726</v>
      </c>
      <c r="D18" s="138">
        <v>960</v>
      </c>
      <c r="E18" s="138">
        <v>919</v>
      </c>
      <c r="F18" s="138">
        <v>1217</v>
      </c>
      <c r="G18" s="138">
        <v>661</v>
      </c>
    </row>
    <row r="19" spans="1:7" ht="21.95" customHeight="1" x14ac:dyDescent="0.35">
      <c r="A19" s="151" t="s">
        <v>41</v>
      </c>
      <c r="B19" s="138">
        <v>3087</v>
      </c>
      <c r="C19" s="138">
        <v>2849</v>
      </c>
      <c r="D19" s="138">
        <v>960</v>
      </c>
      <c r="E19" s="138">
        <v>932</v>
      </c>
      <c r="F19" s="138">
        <v>1217</v>
      </c>
      <c r="G19" s="138">
        <v>1705</v>
      </c>
    </row>
    <row r="20" spans="1:7" ht="21.95" customHeight="1" x14ac:dyDescent="0.35">
      <c r="A20" s="151" t="s">
        <v>42</v>
      </c>
      <c r="B20" s="138">
        <v>3087</v>
      </c>
      <c r="C20" s="138">
        <v>2948</v>
      </c>
      <c r="D20" s="138">
        <v>960</v>
      </c>
      <c r="E20" s="138">
        <v>995</v>
      </c>
      <c r="F20" s="138">
        <v>1217</v>
      </c>
      <c r="G20" s="138">
        <v>1770</v>
      </c>
    </row>
    <row r="21" spans="1:7" ht="21.95" customHeight="1" x14ac:dyDescent="0.35">
      <c r="A21" s="151" t="s">
        <v>43</v>
      </c>
      <c r="B21" s="138">
        <v>3087</v>
      </c>
      <c r="C21" s="138">
        <v>2604</v>
      </c>
      <c r="D21" s="138">
        <v>960</v>
      </c>
      <c r="E21" s="138">
        <v>851</v>
      </c>
      <c r="F21" s="138">
        <v>1217</v>
      </c>
      <c r="G21" s="138">
        <v>1527</v>
      </c>
    </row>
    <row r="22" spans="1:7" ht="21.95" customHeight="1" x14ac:dyDescent="0.35">
      <c r="A22" s="151" t="s">
        <v>44</v>
      </c>
      <c r="B22" s="138">
        <v>3087</v>
      </c>
      <c r="C22" s="138">
        <v>2506</v>
      </c>
      <c r="D22" s="138">
        <v>960</v>
      </c>
      <c r="E22" s="138">
        <v>663</v>
      </c>
      <c r="F22" s="138">
        <v>1217</v>
      </c>
      <c r="G22" s="138">
        <v>1378</v>
      </c>
    </row>
    <row r="23" spans="1:7" ht="21.95" customHeight="1" x14ac:dyDescent="0.35">
      <c r="A23" s="151" t="s">
        <v>45</v>
      </c>
      <c r="B23" s="138">
        <v>3087</v>
      </c>
      <c r="C23" s="138">
        <v>2514</v>
      </c>
      <c r="D23" s="138">
        <v>960</v>
      </c>
      <c r="E23" s="138">
        <v>688</v>
      </c>
      <c r="F23" s="138">
        <v>1217</v>
      </c>
      <c r="G23" s="138">
        <v>561</v>
      </c>
    </row>
    <row r="24" spans="1:7" ht="21.95" customHeight="1" x14ac:dyDescent="0.35">
      <c r="A24" s="151" t="s">
        <v>46</v>
      </c>
      <c r="B24" s="138">
        <v>3103</v>
      </c>
      <c r="C24" s="138">
        <v>2410</v>
      </c>
      <c r="D24" s="138">
        <v>908</v>
      </c>
      <c r="E24" s="138">
        <v>681</v>
      </c>
      <c r="F24" s="138">
        <v>1136</v>
      </c>
      <c r="G24" s="138">
        <v>1379</v>
      </c>
    </row>
    <row r="25" spans="1:7" ht="21.95" customHeight="1" x14ac:dyDescent="0.35">
      <c r="A25" s="151" t="s">
        <v>47</v>
      </c>
      <c r="B25" s="138">
        <v>3104</v>
      </c>
      <c r="C25" s="138">
        <v>2524</v>
      </c>
      <c r="D25" s="138">
        <v>908</v>
      </c>
      <c r="E25" s="138">
        <v>677</v>
      </c>
      <c r="F25" s="138">
        <v>1136</v>
      </c>
      <c r="G25" s="138">
        <v>539</v>
      </c>
    </row>
    <row r="26" spans="1:7" ht="21.95" customHeight="1" x14ac:dyDescent="0.35">
      <c r="A26" s="151" t="s">
        <v>48</v>
      </c>
      <c r="B26" s="138">
        <v>3103</v>
      </c>
      <c r="C26" s="138">
        <v>2511</v>
      </c>
      <c r="D26" s="138">
        <v>892</v>
      </c>
      <c r="E26" s="138">
        <v>729</v>
      </c>
      <c r="F26" s="138">
        <v>900</v>
      </c>
      <c r="G26" s="138">
        <v>703</v>
      </c>
    </row>
    <row r="27" spans="1:7" ht="21.95" customHeight="1" x14ac:dyDescent="0.35">
      <c r="A27" s="151" t="s">
        <v>49</v>
      </c>
      <c r="B27" s="138">
        <v>3107</v>
      </c>
      <c r="C27" s="138">
        <v>2514</v>
      </c>
      <c r="D27" s="138">
        <v>890</v>
      </c>
      <c r="E27" s="138">
        <v>728</v>
      </c>
      <c r="F27" s="138">
        <v>900</v>
      </c>
      <c r="G27" s="138">
        <v>523</v>
      </c>
    </row>
    <row r="28" spans="1:7" ht="21.95" customHeight="1" x14ac:dyDescent="0.35">
      <c r="A28" s="151" t="s">
        <v>50</v>
      </c>
      <c r="B28" s="138">
        <v>3108</v>
      </c>
      <c r="C28" s="138">
        <v>2427</v>
      </c>
      <c r="D28" s="138">
        <v>890</v>
      </c>
      <c r="E28" s="138">
        <v>723</v>
      </c>
      <c r="F28" s="138">
        <v>1136</v>
      </c>
      <c r="G28" s="138">
        <v>525</v>
      </c>
    </row>
    <row r="29" spans="1:7" ht="21.95" customHeight="1" x14ac:dyDescent="0.35">
      <c r="A29" s="151" t="s">
        <v>51</v>
      </c>
      <c r="B29" s="138">
        <v>3108</v>
      </c>
      <c r="C29" s="138">
        <v>2460</v>
      </c>
      <c r="D29" s="138">
        <v>890</v>
      </c>
      <c r="E29" s="138">
        <v>660</v>
      </c>
      <c r="F29" s="138">
        <v>1136</v>
      </c>
      <c r="G29" s="138">
        <v>518</v>
      </c>
    </row>
    <row r="30" spans="1:7" ht="21.95" customHeight="1" x14ac:dyDescent="0.35">
      <c r="A30" s="151" t="s">
        <v>97</v>
      </c>
      <c r="B30" s="138">
        <v>3107</v>
      </c>
      <c r="C30" s="138">
        <v>2337</v>
      </c>
      <c r="D30" s="138">
        <v>889</v>
      </c>
      <c r="E30" s="138">
        <v>670</v>
      </c>
      <c r="F30" s="138">
        <v>1136</v>
      </c>
      <c r="G30" s="138">
        <v>514</v>
      </c>
    </row>
    <row r="31" spans="1:7" ht="21.95" customHeight="1" x14ac:dyDescent="0.35">
      <c r="A31" s="151" t="s">
        <v>53</v>
      </c>
      <c r="B31" s="138">
        <v>3022</v>
      </c>
      <c r="C31" s="138">
        <v>2275</v>
      </c>
      <c r="D31" s="138">
        <v>890</v>
      </c>
      <c r="E31" s="138">
        <v>715</v>
      </c>
      <c r="F31" s="138">
        <v>1136</v>
      </c>
      <c r="G31" s="138">
        <v>521</v>
      </c>
    </row>
    <row r="32" spans="1:7" ht="21.95" customHeight="1" x14ac:dyDescent="0.35">
      <c r="A32" s="151" t="s">
        <v>98</v>
      </c>
      <c r="B32" s="138">
        <v>3108</v>
      </c>
      <c r="C32" s="138">
        <v>2354</v>
      </c>
      <c r="D32" s="138">
        <v>890</v>
      </c>
      <c r="E32" s="138">
        <v>722</v>
      </c>
      <c r="F32" s="138">
        <v>1136</v>
      </c>
      <c r="G32" s="138">
        <v>393</v>
      </c>
    </row>
    <row r="33" spans="1:9" ht="21.95" customHeight="1" x14ac:dyDescent="0.35">
      <c r="A33" s="151" t="s">
        <v>55</v>
      </c>
      <c r="B33" s="138">
        <v>3108</v>
      </c>
      <c r="C33" s="138">
        <v>2258</v>
      </c>
      <c r="D33" s="138">
        <v>890</v>
      </c>
      <c r="E33" s="138">
        <v>761</v>
      </c>
      <c r="F33" s="138">
        <v>1156</v>
      </c>
      <c r="G33" s="138">
        <v>508</v>
      </c>
      <c r="I33" s="131"/>
    </row>
    <row r="34" spans="1:9" ht="21.95" customHeight="1" x14ac:dyDescent="0.35">
      <c r="A34" s="151" t="s">
        <v>56</v>
      </c>
      <c r="B34" s="138">
        <v>3088</v>
      </c>
      <c r="C34" s="138">
        <v>2183</v>
      </c>
      <c r="D34" s="138">
        <v>890</v>
      </c>
      <c r="E34" s="138">
        <v>760</v>
      </c>
      <c r="F34" s="138">
        <v>1180</v>
      </c>
      <c r="G34" s="138">
        <v>497</v>
      </c>
    </row>
    <row r="35" spans="1:9" ht="21.95" customHeight="1" x14ac:dyDescent="0.35">
      <c r="A35" s="151" t="s">
        <v>57</v>
      </c>
      <c r="B35" s="138">
        <v>3065</v>
      </c>
      <c r="C35" s="138">
        <v>1729</v>
      </c>
      <c r="D35" s="138">
        <v>890</v>
      </c>
      <c r="E35" s="138">
        <v>577</v>
      </c>
      <c r="F35" s="138">
        <v>959</v>
      </c>
      <c r="G35" s="138">
        <v>504</v>
      </c>
    </row>
    <row r="36" spans="1:9" ht="21.95" customHeight="1" x14ac:dyDescent="0.35">
      <c r="A36" s="151" t="s">
        <v>58</v>
      </c>
      <c r="B36" s="138">
        <v>3178</v>
      </c>
      <c r="C36" s="138">
        <v>3438</v>
      </c>
      <c r="D36" s="138">
        <v>867</v>
      </c>
      <c r="E36" s="138">
        <v>933</v>
      </c>
      <c r="F36" s="138">
        <v>521</v>
      </c>
      <c r="G36" s="138">
        <v>557</v>
      </c>
    </row>
    <row r="37" spans="1:9" ht="21.95" customHeight="1" x14ac:dyDescent="0.35">
      <c r="A37" s="151" t="s">
        <v>59</v>
      </c>
      <c r="B37" s="138">
        <v>2314</v>
      </c>
      <c r="C37" s="138">
        <v>2405</v>
      </c>
      <c r="D37" s="138">
        <v>866</v>
      </c>
      <c r="E37" s="138">
        <v>933</v>
      </c>
      <c r="F37" s="138">
        <v>1180</v>
      </c>
      <c r="G37" s="138">
        <v>1221</v>
      </c>
    </row>
    <row r="38" spans="1:9" ht="21.95" customHeight="1" x14ac:dyDescent="0.35">
      <c r="A38" s="151" t="s">
        <v>60</v>
      </c>
      <c r="B38" s="138">
        <v>3314</v>
      </c>
      <c r="C38" s="138">
        <v>3051</v>
      </c>
      <c r="D38" s="138">
        <v>927</v>
      </c>
      <c r="E38" s="138">
        <v>867</v>
      </c>
      <c r="F38" s="138">
        <v>1222</v>
      </c>
      <c r="G38" s="138">
        <v>1181</v>
      </c>
    </row>
    <row r="39" spans="1:9" ht="21.95" customHeight="1" x14ac:dyDescent="0.35">
      <c r="A39" s="151" t="s">
        <v>61</v>
      </c>
      <c r="B39" s="138">
        <v>3351</v>
      </c>
      <c r="C39" s="138">
        <v>3088</v>
      </c>
      <c r="D39" s="138">
        <v>1323</v>
      </c>
      <c r="E39" s="138">
        <v>882</v>
      </c>
      <c r="F39" s="138">
        <v>1372</v>
      </c>
      <c r="G39" s="138">
        <v>1216</v>
      </c>
    </row>
    <row r="40" spans="1:9" ht="21.95" customHeight="1" x14ac:dyDescent="0.35">
      <c r="A40" s="151" t="s">
        <v>62</v>
      </c>
      <c r="B40" s="138">
        <v>5420</v>
      </c>
      <c r="C40" s="138">
        <v>5025</v>
      </c>
      <c r="D40" s="138">
        <v>1974</v>
      </c>
      <c r="E40" s="138">
        <v>1732</v>
      </c>
      <c r="F40" s="138">
        <v>2592</v>
      </c>
      <c r="G40" s="138">
        <v>2495</v>
      </c>
    </row>
    <row r="41" spans="1:9" ht="21.95" customHeight="1" x14ac:dyDescent="0.35">
      <c r="A41" s="151" t="s">
        <v>63</v>
      </c>
      <c r="B41" s="138">
        <v>1313</v>
      </c>
      <c r="C41" s="138">
        <v>1191</v>
      </c>
      <c r="D41" s="138">
        <v>2994</v>
      </c>
      <c r="E41" s="138">
        <v>2825</v>
      </c>
      <c r="F41" s="138">
        <v>2580</v>
      </c>
      <c r="G41" s="138">
        <v>2485</v>
      </c>
    </row>
    <row r="42" spans="1:9" ht="21.95" customHeight="1" x14ac:dyDescent="0.35">
      <c r="A42" s="151" t="s">
        <v>64</v>
      </c>
      <c r="B42" s="138">
        <v>2393</v>
      </c>
      <c r="C42" s="138">
        <v>2149</v>
      </c>
      <c r="D42" s="138">
        <v>1008</v>
      </c>
      <c r="E42" s="138">
        <v>903</v>
      </c>
      <c r="F42" s="138">
        <v>1296</v>
      </c>
      <c r="G42" s="138">
        <v>1248</v>
      </c>
    </row>
    <row r="43" spans="1:9" ht="21.95" customHeight="1" x14ac:dyDescent="0.35">
      <c r="A43" s="151" t="s">
        <v>65</v>
      </c>
      <c r="B43" s="138">
        <v>2243</v>
      </c>
      <c r="C43" s="138">
        <v>2030</v>
      </c>
      <c r="D43" s="138">
        <v>1135</v>
      </c>
      <c r="E43" s="138">
        <v>1059</v>
      </c>
      <c r="F43" s="138">
        <v>633</v>
      </c>
      <c r="G43" s="138">
        <v>151</v>
      </c>
    </row>
    <row r="44" spans="1:9" ht="21.95" customHeight="1" x14ac:dyDescent="0.35">
      <c r="A44" s="151" t="s">
        <v>66</v>
      </c>
      <c r="B44" s="138">
        <v>2243</v>
      </c>
      <c r="C44" s="138">
        <v>2030</v>
      </c>
      <c r="D44" s="138">
        <v>567</v>
      </c>
      <c r="E44" s="138">
        <v>530</v>
      </c>
      <c r="F44" s="138">
        <v>653</v>
      </c>
      <c r="G44" s="138">
        <v>633</v>
      </c>
    </row>
    <row r="45" spans="1:9" ht="21.95" customHeight="1" x14ac:dyDescent="0.35">
      <c r="A45" s="151" t="s">
        <v>67</v>
      </c>
      <c r="B45" s="138">
        <v>2205</v>
      </c>
      <c r="C45" s="138">
        <v>1768</v>
      </c>
      <c r="D45" s="138">
        <v>808</v>
      </c>
      <c r="E45" s="138">
        <v>663</v>
      </c>
      <c r="F45" s="138">
        <v>633</v>
      </c>
      <c r="G45" s="138">
        <v>166</v>
      </c>
    </row>
    <row r="46" spans="1:9" ht="21.95" customHeight="1" x14ac:dyDescent="0.35">
      <c r="A46" s="151" t="s">
        <v>68</v>
      </c>
      <c r="B46" s="138">
        <v>2205</v>
      </c>
      <c r="C46" s="138">
        <v>1771</v>
      </c>
      <c r="D46" s="138">
        <v>808</v>
      </c>
      <c r="E46" s="138">
        <v>653</v>
      </c>
      <c r="F46" s="138">
        <v>633</v>
      </c>
      <c r="G46" s="138">
        <v>172</v>
      </c>
    </row>
    <row r="47" spans="1:9" ht="21.95" customHeight="1" x14ac:dyDescent="0.35">
      <c r="A47" s="151" t="s">
        <v>69</v>
      </c>
      <c r="B47" s="138">
        <v>2205</v>
      </c>
      <c r="C47" s="138">
        <v>1758</v>
      </c>
      <c r="D47" s="138">
        <v>808</v>
      </c>
      <c r="E47" s="138">
        <v>616</v>
      </c>
      <c r="F47" s="138">
        <v>633</v>
      </c>
      <c r="G47" s="138">
        <v>168</v>
      </c>
    </row>
    <row r="48" spans="1:9" ht="21.95" customHeight="1" x14ac:dyDescent="0.35">
      <c r="A48" s="151" t="s">
        <v>70</v>
      </c>
      <c r="B48" s="138">
        <v>2205</v>
      </c>
      <c r="C48" s="138">
        <v>1760</v>
      </c>
      <c r="D48" s="138">
        <v>808</v>
      </c>
      <c r="E48" s="138">
        <v>614</v>
      </c>
      <c r="F48" s="138">
        <v>633</v>
      </c>
      <c r="G48" s="138">
        <v>173</v>
      </c>
    </row>
    <row r="49" spans="1:9" ht="21.95" customHeight="1" x14ac:dyDescent="0.35">
      <c r="A49" s="151" t="s">
        <v>71</v>
      </c>
      <c r="B49" s="138">
        <v>2205</v>
      </c>
      <c r="C49" s="138">
        <v>1766</v>
      </c>
      <c r="D49" s="138">
        <v>808</v>
      </c>
      <c r="E49" s="138">
        <v>601</v>
      </c>
      <c r="F49" s="138">
        <v>633</v>
      </c>
      <c r="G49" s="138">
        <v>163</v>
      </c>
    </row>
    <row r="50" spans="1:9" ht="21.95" customHeight="1" x14ac:dyDescent="0.35">
      <c r="A50" s="151" t="s">
        <v>72</v>
      </c>
      <c r="B50" s="138">
        <v>5786.2659999999996</v>
      </c>
      <c r="C50" s="138">
        <v>3070.6779999999999</v>
      </c>
      <c r="D50" s="138">
        <v>1309.0219999999999</v>
      </c>
      <c r="E50" s="138">
        <v>504.91500000000002</v>
      </c>
      <c r="F50" s="138">
        <v>1519.0830000000001</v>
      </c>
      <c r="G50" s="138" t="s">
        <v>136</v>
      </c>
    </row>
    <row r="51" spans="1:9" ht="21.95" customHeight="1" x14ac:dyDescent="0.35">
      <c r="A51" s="151" t="s">
        <v>73</v>
      </c>
      <c r="B51" s="138">
        <v>5786.2659999999996</v>
      </c>
      <c r="C51" s="138">
        <v>2874.6</v>
      </c>
      <c r="D51" s="138">
        <v>1309.0219999999999</v>
      </c>
      <c r="E51" s="138">
        <v>519.53599999999994</v>
      </c>
      <c r="F51" s="138">
        <v>1519.0830000000001</v>
      </c>
      <c r="G51" s="138">
        <v>81.754000000000005</v>
      </c>
    </row>
    <row r="52" spans="1:9" ht="21.95" customHeight="1" x14ac:dyDescent="0.35">
      <c r="A52" s="151" t="s">
        <v>74</v>
      </c>
      <c r="B52" s="138">
        <v>5786.2659999999996</v>
      </c>
      <c r="C52" s="138">
        <v>2794.634</v>
      </c>
      <c r="D52" s="138">
        <v>1309.0219999999999</v>
      </c>
      <c r="E52" s="138">
        <v>616.45899999999995</v>
      </c>
      <c r="F52" s="138">
        <v>1519.0830000000001</v>
      </c>
      <c r="G52" s="138">
        <v>115.124</v>
      </c>
    </row>
    <row r="53" spans="1:9" ht="21.95" customHeight="1" x14ac:dyDescent="0.35">
      <c r="A53" s="151" t="s">
        <v>75</v>
      </c>
      <c r="B53" s="138">
        <v>5786.2659999999996</v>
      </c>
      <c r="C53" s="138">
        <v>3102.4180000000001</v>
      </c>
      <c r="D53" s="138">
        <v>1309.0219999999999</v>
      </c>
      <c r="E53" s="138">
        <v>614.99800000000005</v>
      </c>
      <c r="F53" s="138">
        <v>1519.0830000000001</v>
      </c>
      <c r="G53" s="138">
        <v>149.41200000000001</v>
      </c>
    </row>
    <row r="54" spans="1:9" ht="21.95" customHeight="1" x14ac:dyDescent="0.35">
      <c r="A54" s="151" t="s">
        <v>76</v>
      </c>
      <c r="B54" s="138">
        <v>5786.2659999999996</v>
      </c>
      <c r="C54" s="138">
        <v>2834.6419999999998</v>
      </c>
      <c r="D54" s="138">
        <v>1309.0219999999999</v>
      </c>
      <c r="E54" s="138">
        <v>670.42899999999997</v>
      </c>
      <c r="F54" s="138">
        <v>1519.0830000000001</v>
      </c>
      <c r="G54" s="138">
        <v>140.887</v>
      </c>
    </row>
    <row r="55" spans="1:9" ht="21.95" customHeight="1" x14ac:dyDescent="0.35">
      <c r="A55" s="151" t="s">
        <v>77</v>
      </c>
      <c r="B55" s="138">
        <v>5786.2659999999996</v>
      </c>
      <c r="C55" s="138">
        <v>3188.05</v>
      </c>
      <c r="D55" s="138">
        <v>1309.0219999999999</v>
      </c>
      <c r="E55" s="138">
        <v>643.77599999999995</v>
      </c>
      <c r="F55" s="138">
        <v>1519.0830000000001</v>
      </c>
      <c r="G55" s="138">
        <v>148.40700000000001</v>
      </c>
    </row>
    <row r="56" spans="1:9" ht="21.95" customHeight="1" x14ac:dyDescent="0.35">
      <c r="A56" s="151" t="s">
        <v>78</v>
      </c>
      <c r="B56" s="138">
        <v>5786.2659999999996</v>
      </c>
      <c r="C56" s="138">
        <v>3178.7539999999999</v>
      </c>
      <c r="D56" s="138">
        <v>1309.0219999999999</v>
      </c>
      <c r="E56" s="138">
        <v>654.89599999999996</v>
      </c>
      <c r="F56" s="138">
        <v>1519.0830000000001</v>
      </c>
      <c r="G56" s="138">
        <v>145.101</v>
      </c>
    </row>
    <row r="57" spans="1:9" ht="21.95" customHeight="1" x14ac:dyDescent="0.35">
      <c r="A57" s="151" t="s">
        <v>79</v>
      </c>
      <c r="B57" s="138">
        <v>5786.2659999999996</v>
      </c>
      <c r="C57" s="138">
        <v>3258.3359999999998</v>
      </c>
      <c r="D57" s="138">
        <v>1309.0219999999999</v>
      </c>
      <c r="E57" s="138">
        <v>699.71500000000003</v>
      </c>
      <c r="F57" s="138">
        <v>1519.0830000000001</v>
      </c>
      <c r="G57" s="138">
        <v>152.506</v>
      </c>
    </row>
    <row r="58" spans="1:9" ht="21.95" customHeight="1" x14ac:dyDescent="0.35">
      <c r="A58" s="151" t="s">
        <v>80</v>
      </c>
      <c r="B58" s="138">
        <v>5786.2659999999996</v>
      </c>
      <c r="C58" s="138">
        <v>3167.36</v>
      </c>
      <c r="D58" s="138">
        <v>1309.0219999999999</v>
      </c>
      <c r="E58" s="138">
        <v>677.471</v>
      </c>
      <c r="F58" s="138">
        <v>1519.0830000000001</v>
      </c>
      <c r="G58" s="138">
        <v>155.31</v>
      </c>
      <c r="I58" s="131"/>
    </row>
    <row r="59" spans="1:9" ht="21.95" customHeight="1" x14ac:dyDescent="0.35">
      <c r="A59" s="151" t="s">
        <v>81</v>
      </c>
      <c r="B59" s="138">
        <v>5786.2659999999996</v>
      </c>
      <c r="C59" s="138">
        <v>3351.4229999999998</v>
      </c>
      <c r="D59" s="138">
        <v>1309.0219999999999</v>
      </c>
      <c r="E59" s="143" t="s">
        <v>137</v>
      </c>
      <c r="F59" s="138">
        <v>1519.0830000000001</v>
      </c>
      <c r="G59" s="138">
        <v>157.601</v>
      </c>
    </row>
    <row r="60" spans="1:9" ht="21.95" customHeight="1" x14ac:dyDescent="0.35">
      <c r="A60" s="151" t="s">
        <v>82</v>
      </c>
      <c r="B60" s="138">
        <v>5786.2659999999996</v>
      </c>
      <c r="C60" s="138">
        <v>3417.5889999999999</v>
      </c>
      <c r="D60" s="138">
        <v>1309.0219999999999</v>
      </c>
      <c r="E60" s="143" t="s">
        <v>137</v>
      </c>
      <c r="F60" s="138">
        <v>1519.0830000000001</v>
      </c>
      <c r="G60" s="138">
        <v>157.858</v>
      </c>
    </row>
    <row r="61" spans="1:9" ht="15" customHeight="1" x14ac:dyDescent="0.3">
      <c r="A61" s="144"/>
      <c r="B61" s="139"/>
      <c r="C61" s="139"/>
      <c r="D61" s="139"/>
      <c r="E61" s="139"/>
      <c r="F61" s="139"/>
      <c r="G61" s="139"/>
    </row>
    <row r="62" spans="1:9" x14ac:dyDescent="0.25">
      <c r="A62" s="147" t="s">
        <v>138</v>
      </c>
      <c r="B62" s="140"/>
      <c r="C62" s="140"/>
      <c r="D62" s="140"/>
      <c r="E62" s="140"/>
      <c r="F62" s="140"/>
      <c r="G62" s="141" t="s">
        <v>139</v>
      </c>
    </row>
    <row r="63" spans="1:9" x14ac:dyDescent="0.25">
      <c r="D63" s="142"/>
    </row>
    <row r="67" spans="1:7" ht="20.100000000000001" customHeight="1" x14ac:dyDescent="0.3">
      <c r="A67" s="709">
        <v>32</v>
      </c>
      <c r="B67" s="709"/>
      <c r="C67" s="709"/>
      <c r="D67" s="709"/>
      <c r="E67" s="709"/>
      <c r="F67" s="709"/>
      <c r="G67" s="709"/>
    </row>
    <row r="8165" spans="1:1" x14ac:dyDescent="0.25">
      <c r="A8165" s="131" t="s">
        <v>86</v>
      </c>
    </row>
    <row r="8166" spans="1:1" x14ac:dyDescent="0.25">
      <c r="A8166" s="131" t="s">
        <v>87</v>
      </c>
    </row>
    <row r="8167" spans="1:1" x14ac:dyDescent="0.25">
      <c r="A8167" s="131" t="s">
        <v>88</v>
      </c>
    </row>
    <row r="8168" spans="1:1" x14ac:dyDescent="0.25">
      <c r="A8168" s="131" t="s">
        <v>89</v>
      </c>
    </row>
  </sheetData>
  <mergeCells count="6">
    <mergeCell ref="A67:G67"/>
    <mergeCell ref="A3:G3"/>
    <mergeCell ref="A4:G4"/>
    <mergeCell ref="B7:C7"/>
    <mergeCell ref="D7:E7"/>
    <mergeCell ref="F7:G7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I8172"/>
  <sheetViews>
    <sheetView showGridLines="0" view="pageBreakPreview" zoomScale="70" zoomScaleNormal="75" zoomScaleSheetLayoutView="70" workbookViewId="0">
      <selection activeCell="F13" sqref="F13"/>
    </sheetView>
  </sheetViews>
  <sheetFormatPr defaultColWidth="11" defaultRowHeight="15.75" x14ac:dyDescent="0.25"/>
  <cols>
    <col min="1" max="1" width="35.7109375" style="153" customWidth="1"/>
    <col min="2" max="4" width="30.7109375" style="153" customWidth="1"/>
    <col min="5" max="5" width="40.7109375" style="153" customWidth="1"/>
    <col min="6" max="6" width="29.28515625" style="153" customWidth="1"/>
    <col min="7" max="16384" width="11" style="153"/>
  </cols>
  <sheetData>
    <row r="1" spans="1:7" ht="20.100000000000001" customHeight="1" x14ac:dyDescent="0.3">
      <c r="A1" s="152"/>
      <c r="B1" s="152"/>
      <c r="C1" s="152"/>
      <c r="D1" s="152"/>
      <c r="E1" s="152"/>
    </row>
    <row r="2" spans="1:7" ht="20.100000000000001" customHeight="1" x14ac:dyDescent="0.25"/>
    <row r="3" spans="1:7" s="154" customFormat="1" ht="24.95" customHeight="1" x14ac:dyDescent="0.35">
      <c r="A3" s="714" t="s">
        <v>140</v>
      </c>
      <c r="B3" s="714"/>
      <c r="C3" s="714"/>
      <c r="D3" s="714"/>
      <c r="E3" s="714"/>
    </row>
    <row r="4" spans="1:7" s="154" customFormat="1" ht="24.95" customHeight="1" x14ac:dyDescent="0.35">
      <c r="A4" s="714" t="s">
        <v>2</v>
      </c>
      <c r="B4" s="714"/>
      <c r="C4" s="714"/>
      <c r="D4" s="714"/>
      <c r="E4" s="714"/>
    </row>
    <row r="5" spans="1:7" ht="20.100000000000001" customHeight="1" x14ac:dyDescent="0.25"/>
    <row r="6" spans="1:7" ht="20.100000000000001" customHeight="1" x14ac:dyDescent="0.3">
      <c r="A6" s="155"/>
      <c r="B6" s="155"/>
      <c r="C6" s="155"/>
      <c r="D6" s="155"/>
      <c r="E6" s="156" t="s">
        <v>141</v>
      </c>
    </row>
    <row r="7" spans="1:7" s="157" customFormat="1" ht="24.95" customHeight="1" x14ac:dyDescent="0.25">
      <c r="A7" s="715" t="s">
        <v>142</v>
      </c>
      <c r="B7" s="805" t="s">
        <v>143</v>
      </c>
      <c r="C7" s="806" t="s">
        <v>144</v>
      </c>
      <c r="D7" s="806" t="s">
        <v>145</v>
      </c>
      <c r="E7" s="809" t="s">
        <v>10</v>
      </c>
    </row>
    <row r="8" spans="1:7" s="157" customFormat="1" ht="24.95" customHeight="1" x14ac:dyDescent="0.25">
      <c r="A8" s="716"/>
      <c r="B8" s="807" t="s">
        <v>146</v>
      </c>
      <c r="C8" s="676" t="s">
        <v>147</v>
      </c>
      <c r="D8" s="808" t="s">
        <v>148</v>
      </c>
      <c r="E8" s="810"/>
    </row>
    <row r="9" spans="1:7" ht="15" customHeight="1" x14ac:dyDescent="0.3">
      <c r="A9" s="158"/>
      <c r="B9" s="159"/>
      <c r="C9" s="159"/>
      <c r="D9" s="159"/>
      <c r="E9" s="159"/>
    </row>
    <row r="10" spans="1:7" ht="21.95" customHeight="1" x14ac:dyDescent="0.35">
      <c r="A10" s="160" t="s">
        <v>33</v>
      </c>
      <c r="B10" s="811">
        <v>71.7</v>
      </c>
      <c r="C10" s="811">
        <v>8.07</v>
      </c>
      <c r="D10" s="811">
        <v>0.6</v>
      </c>
      <c r="E10" s="811">
        <f t="shared" ref="E10:E38" si="0">SUM(B10+C10+D10)</f>
        <v>80.37</v>
      </c>
      <c r="G10" s="161"/>
    </row>
    <row r="11" spans="1:7" ht="21.95" customHeight="1" x14ac:dyDescent="0.35">
      <c r="A11" s="160" t="s">
        <v>34</v>
      </c>
      <c r="B11" s="811">
        <v>87.55</v>
      </c>
      <c r="C11" s="811">
        <v>8.07</v>
      </c>
      <c r="D11" s="812" t="s">
        <v>137</v>
      </c>
      <c r="E11" s="811">
        <f t="shared" si="0"/>
        <v>95.62</v>
      </c>
      <c r="G11" s="161"/>
    </row>
    <row r="12" spans="1:7" ht="21.95" customHeight="1" x14ac:dyDescent="0.35">
      <c r="A12" s="160" t="s">
        <v>35</v>
      </c>
      <c r="B12" s="811">
        <v>93.86</v>
      </c>
      <c r="C12" s="811">
        <v>11.4</v>
      </c>
      <c r="D12" s="811">
        <v>0.42</v>
      </c>
      <c r="E12" s="811">
        <f t="shared" si="0"/>
        <v>105.68</v>
      </c>
      <c r="G12" s="161"/>
    </row>
    <row r="13" spans="1:7" ht="21.95" customHeight="1" x14ac:dyDescent="0.35">
      <c r="A13" s="160" t="s">
        <v>36</v>
      </c>
      <c r="B13" s="811">
        <v>105.12</v>
      </c>
      <c r="C13" s="811">
        <v>22.45</v>
      </c>
      <c r="D13" s="811">
        <v>0.64</v>
      </c>
      <c r="E13" s="811">
        <f t="shared" si="0"/>
        <v>128.21</v>
      </c>
      <c r="G13" s="161"/>
    </row>
    <row r="14" spans="1:7" ht="21.95" customHeight="1" x14ac:dyDescent="0.35">
      <c r="A14" s="160" t="s">
        <v>37</v>
      </c>
      <c r="B14" s="811">
        <v>90.97</v>
      </c>
      <c r="C14" s="811">
        <v>19.54</v>
      </c>
      <c r="D14" s="811">
        <v>0.46</v>
      </c>
      <c r="E14" s="811">
        <f t="shared" si="0"/>
        <v>110.96999999999998</v>
      </c>
      <c r="G14" s="161"/>
    </row>
    <row r="15" spans="1:7" ht="21.95" customHeight="1" x14ac:dyDescent="0.35">
      <c r="A15" s="160" t="s">
        <v>38</v>
      </c>
      <c r="B15" s="811">
        <v>114.36</v>
      </c>
      <c r="C15" s="811">
        <v>24.46</v>
      </c>
      <c r="D15" s="811">
        <v>0.56999999999999995</v>
      </c>
      <c r="E15" s="811">
        <f t="shared" si="0"/>
        <v>139.38999999999999</v>
      </c>
      <c r="G15" s="161"/>
    </row>
    <row r="16" spans="1:7" ht="21.95" customHeight="1" x14ac:dyDescent="0.35">
      <c r="A16" s="160" t="s">
        <v>39</v>
      </c>
      <c r="B16" s="811">
        <v>128.05000000000001</v>
      </c>
      <c r="C16" s="811">
        <v>32.880000000000003</v>
      </c>
      <c r="D16" s="811">
        <v>0.46</v>
      </c>
      <c r="E16" s="811">
        <f t="shared" si="0"/>
        <v>161.39000000000001</v>
      </c>
      <c r="G16" s="161"/>
    </row>
    <row r="17" spans="1:9" ht="21.95" customHeight="1" x14ac:dyDescent="0.35">
      <c r="A17" s="160" t="s">
        <v>40</v>
      </c>
      <c r="B17" s="811">
        <v>147.13999999999999</v>
      </c>
      <c r="C17" s="811">
        <v>44.96</v>
      </c>
      <c r="D17" s="811">
        <v>1.74</v>
      </c>
      <c r="E17" s="811">
        <f t="shared" si="0"/>
        <v>193.84</v>
      </c>
      <c r="G17" s="161"/>
    </row>
    <row r="18" spans="1:9" ht="21.95" customHeight="1" x14ac:dyDescent="0.35">
      <c r="A18" s="160" t="s">
        <v>41</v>
      </c>
      <c r="B18" s="811">
        <v>172.92</v>
      </c>
      <c r="C18" s="811">
        <v>51.73</v>
      </c>
      <c r="D18" s="811">
        <v>4.3</v>
      </c>
      <c r="E18" s="811">
        <f t="shared" si="0"/>
        <v>228.95</v>
      </c>
      <c r="G18" s="161"/>
    </row>
    <row r="19" spans="1:9" ht="21.95" customHeight="1" x14ac:dyDescent="0.35">
      <c r="A19" s="160" t="s">
        <v>42</v>
      </c>
      <c r="B19" s="811">
        <v>192.46</v>
      </c>
      <c r="C19" s="811">
        <v>54.7</v>
      </c>
      <c r="D19" s="811">
        <v>2.73</v>
      </c>
      <c r="E19" s="811">
        <f t="shared" si="0"/>
        <v>249.89000000000001</v>
      </c>
      <c r="G19" s="161"/>
    </row>
    <row r="20" spans="1:9" ht="21.95" customHeight="1" x14ac:dyDescent="0.35">
      <c r="A20" s="160" t="s">
        <v>43</v>
      </c>
      <c r="B20" s="811">
        <v>253.54</v>
      </c>
      <c r="C20" s="811">
        <v>64.09</v>
      </c>
      <c r="D20" s="811">
        <v>3.68</v>
      </c>
      <c r="E20" s="811">
        <f t="shared" si="0"/>
        <v>321.31</v>
      </c>
      <c r="G20" s="161"/>
    </row>
    <row r="21" spans="1:9" ht="21.95" customHeight="1" x14ac:dyDescent="0.35">
      <c r="A21" s="160" t="s">
        <v>44</v>
      </c>
      <c r="B21" s="811">
        <v>231.58</v>
      </c>
      <c r="C21" s="811">
        <v>49.87</v>
      </c>
      <c r="D21" s="811">
        <v>9.2899999999999991</v>
      </c>
      <c r="E21" s="811">
        <f t="shared" si="0"/>
        <v>290.74</v>
      </c>
      <c r="G21" s="161"/>
    </row>
    <row r="22" spans="1:9" ht="21.95" customHeight="1" x14ac:dyDescent="0.35">
      <c r="A22" s="160" t="s">
        <v>45</v>
      </c>
      <c r="B22" s="811">
        <v>269</v>
      </c>
      <c r="C22" s="811">
        <v>65.2</v>
      </c>
      <c r="D22" s="811">
        <v>7.09</v>
      </c>
      <c r="E22" s="811">
        <f t="shared" si="0"/>
        <v>341.28999999999996</v>
      </c>
      <c r="G22" s="161"/>
    </row>
    <row r="23" spans="1:9" ht="21.95" customHeight="1" x14ac:dyDescent="0.35">
      <c r="A23" s="160" t="s">
        <v>46</v>
      </c>
      <c r="B23" s="811">
        <v>258.26</v>
      </c>
      <c r="C23" s="811">
        <v>66.28</v>
      </c>
      <c r="D23" s="811">
        <v>7.57</v>
      </c>
      <c r="E23" s="811">
        <f t="shared" si="0"/>
        <v>332.10999999999996</v>
      </c>
      <c r="G23" s="161"/>
    </row>
    <row r="24" spans="1:9" ht="21.95" customHeight="1" x14ac:dyDescent="0.35">
      <c r="A24" s="160" t="s">
        <v>47</v>
      </c>
      <c r="B24" s="811">
        <v>261.75</v>
      </c>
      <c r="C24" s="811">
        <v>74</v>
      </c>
      <c r="D24" s="811">
        <v>6.97</v>
      </c>
      <c r="E24" s="811">
        <f t="shared" si="0"/>
        <v>342.72</v>
      </c>
      <c r="G24" s="161"/>
    </row>
    <row r="25" spans="1:9" ht="21.95" customHeight="1" x14ac:dyDescent="0.35">
      <c r="A25" s="160" t="s">
        <v>48</v>
      </c>
      <c r="B25" s="811">
        <v>282.83999999999997</v>
      </c>
      <c r="C25" s="811">
        <v>72.239999999999995</v>
      </c>
      <c r="D25" s="811">
        <v>8.58</v>
      </c>
      <c r="E25" s="811">
        <f t="shared" si="0"/>
        <v>363.65999999999997</v>
      </c>
      <c r="G25" s="161"/>
    </row>
    <row r="26" spans="1:9" ht="21.95" customHeight="1" x14ac:dyDescent="0.35">
      <c r="A26" s="160" t="s">
        <v>49</v>
      </c>
      <c r="B26" s="811">
        <v>322.66000000000003</v>
      </c>
      <c r="C26" s="811">
        <v>91.11</v>
      </c>
      <c r="D26" s="813">
        <v>6.72</v>
      </c>
      <c r="E26" s="811">
        <f t="shared" si="0"/>
        <v>420.49000000000007</v>
      </c>
      <c r="G26" s="161"/>
    </row>
    <row r="27" spans="1:9" ht="21.95" customHeight="1" x14ac:dyDescent="0.35">
      <c r="A27" s="160" t="s">
        <v>50</v>
      </c>
      <c r="B27" s="811">
        <v>306.57</v>
      </c>
      <c r="C27" s="811">
        <v>84.98</v>
      </c>
      <c r="D27" s="811">
        <v>8.6199999999999992</v>
      </c>
      <c r="E27" s="811">
        <f t="shared" si="0"/>
        <v>400.17</v>
      </c>
      <c r="G27" s="161"/>
    </row>
    <row r="28" spans="1:9" ht="21.95" customHeight="1" x14ac:dyDescent="0.35">
      <c r="A28" s="160" t="s">
        <v>51</v>
      </c>
      <c r="B28" s="811">
        <v>287.93</v>
      </c>
      <c r="C28" s="811">
        <v>76.7</v>
      </c>
      <c r="D28" s="813">
        <v>4.96</v>
      </c>
      <c r="E28" s="811">
        <f t="shared" si="0"/>
        <v>369.59</v>
      </c>
      <c r="G28" s="161"/>
    </row>
    <row r="29" spans="1:9" ht="21.95" customHeight="1" x14ac:dyDescent="0.35">
      <c r="A29" s="160" t="s">
        <v>97</v>
      </c>
      <c r="B29" s="811">
        <v>321.37</v>
      </c>
      <c r="C29" s="811">
        <v>77.66</v>
      </c>
      <c r="D29" s="811">
        <v>8.68</v>
      </c>
      <c r="E29" s="811">
        <f t="shared" si="0"/>
        <v>407.71</v>
      </c>
      <c r="G29" s="161"/>
    </row>
    <row r="30" spans="1:9" ht="21.95" customHeight="1" x14ac:dyDescent="0.35">
      <c r="A30" s="160" t="s">
        <v>53</v>
      </c>
      <c r="B30" s="814">
        <v>332.3</v>
      </c>
      <c r="C30" s="815">
        <v>83.54</v>
      </c>
      <c r="D30" s="815">
        <v>7.36</v>
      </c>
      <c r="E30" s="811">
        <f t="shared" si="0"/>
        <v>423.20000000000005</v>
      </c>
    </row>
    <row r="31" spans="1:9" ht="21.95" customHeight="1" x14ac:dyDescent="0.35">
      <c r="A31" s="160" t="s">
        <v>98</v>
      </c>
      <c r="B31" s="815">
        <v>333.63</v>
      </c>
      <c r="C31" s="815">
        <v>84.68</v>
      </c>
      <c r="D31" s="813">
        <v>5.48</v>
      </c>
      <c r="E31" s="811">
        <f t="shared" si="0"/>
        <v>423.79</v>
      </c>
    </row>
    <row r="32" spans="1:9" ht="21.95" customHeight="1" x14ac:dyDescent="0.35">
      <c r="A32" s="160" t="s">
        <v>55</v>
      </c>
      <c r="B32" s="814">
        <v>359.22</v>
      </c>
      <c r="C32" s="814">
        <v>106.09</v>
      </c>
      <c r="D32" s="813">
        <v>5.52</v>
      </c>
      <c r="E32" s="811">
        <f t="shared" si="0"/>
        <v>470.83000000000004</v>
      </c>
      <c r="I32" s="162"/>
    </row>
    <row r="33" spans="1:7" ht="21.95" customHeight="1" x14ac:dyDescent="0.35">
      <c r="A33" s="163" t="s">
        <v>56</v>
      </c>
      <c r="B33" s="816">
        <v>387.1</v>
      </c>
      <c r="C33" s="816">
        <v>99.54</v>
      </c>
      <c r="D33" s="816">
        <v>4.88</v>
      </c>
      <c r="E33" s="817">
        <f t="shared" si="0"/>
        <v>491.52000000000004</v>
      </c>
    </row>
    <row r="34" spans="1:7" s="164" customFormat="1" ht="21.95" customHeight="1" x14ac:dyDescent="0.35">
      <c r="A34" s="163" t="s">
        <v>57</v>
      </c>
      <c r="B34" s="816">
        <v>356.7</v>
      </c>
      <c r="C34" s="816">
        <v>82.23</v>
      </c>
      <c r="D34" s="818">
        <v>1.69</v>
      </c>
      <c r="E34" s="817">
        <f t="shared" si="0"/>
        <v>440.62</v>
      </c>
    </row>
    <row r="35" spans="1:7" s="166" customFormat="1" ht="21.95" customHeight="1" x14ac:dyDescent="0.35">
      <c r="A35" s="165" t="s">
        <v>58</v>
      </c>
      <c r="B35" s="819">
        <v>417.17</v>
      </c>
      <c r="C35" s="819">
        <v>82.41</v>
      </c>
      <c r="D35" s="819">
        <v>7.84</v>
      </c>
      <c r="E35" s="820">
        <f t="shared" si="0"/>
        <v>507.42</v>
      </c>
    </row>
    <row r="36" spans="1:7" s="166" customFormat="1" ht="21.95" customHeight="1" x14ac:dyDescent="0.35">
      <c r="A36" s="165" t="s">
        <v>59</v>
      </c>
      <c r="B36" s="819">
        <v>453.29</v>
      </c>
      <c r="C36" s="819">
        <v>71.819999999999993</v>
      </c>
      <c r="D36" s="819">
        <v>0.69</v>
      </c>
      <c r="E36" s="820">
        <f t="shared" si="0"/>
        <v>525.80000000000007</v>
      </c>
    </row>
    <row r="37" spans="1:7" s="166" customFormat="1" ht="21.95" customHeight="1" x14ac:dyDescent="0.35">
      <c r="A37" s="167" t="s">
        <v>60</v>
      </c>
      <c r="B37" s="819">
        <v>511.47300000000001</v>
      </c>
      <c r="C37" s="819">
        <v>91.759</v>
      </c>
      <c r="D37" s="819">
        <v>0.72899999999999998</v>
      </c>
      <c r="E37" s="820">
        <f t="shared" si="0"/>
        <v>603.96100000000001</v>
      </c>
      <c r="G37" s="168"/>
    </row>
    <row r="38" spans="1:7" s="166" customFormat="1" ht="21.95" customHeight="1" x14ac:dyDescent="0.35">
      <c r="A38" s="167" t="s">
        <v>61</v>
      </c>
      <c r="B38" s="819">
        <v>435.12</v>
      </c>
      <c r="C38" s="819">
        <v>89.965000000000003</v>
      </c>
      <c r="D38" s="819">
        <v>2.972</v>
      </c>
      <c r="E38" s="820">
        <f t="shared" si="0"/>
        <v>528.05700000000002</v>
      </c>
      <c r="G38" s="168"/>
    </row>
    <row r="39" spans="1:7" s="166" customFormat="1" ht="21.95" customHeight="1" x14ac:dyDescent="0.35">
      <c r="A39" s="167" t="s">
        <v>62</v>
      </c>
      <c r="B39" s="819">
        <v>443.93</v>
      </c>
      <c r="C39" s="819">
        <v>77.772000000000006</v>
      </c>
      <c r="D39" s="819">
        <v>7.1139999999999999</v>
      </c>
      <c r="E39" s="820">
        <v>528.82000000000005</v>
      </c>
      <c r="G39" s="168"/>
    </row>
    <row r="40" spans="1:7" s="166" customFormat="1" ht="21.95" customHeight="1" x14ac:dyDescent="0.35">
      <c r="A40" s="167" t="s">
        <v>63</v>
      </c>
      <c r="B40" s="819">
        <v>459.61</v>
      </c>
      <c r="C40" s="819">
        <v>97.75</v>
      </c>
      <c r="D40" s="819">
        <v>4.3</v>
      </c>
      <c r="E40" s="820">
        <v>561.66</v>
      </c>
      <c r="G40" s="168"/>
    </row>
    <row r="41" spans="1:7" s="166" customFormat="1" ht="21.95" customHeight="1" x14ac:dyDescent="0.35">
      <c r="A41" s="167" t="s">
        <v>64</v>
      </c>
      <c r="B41" s="819">
        <v>459.61</v>
      </c>
      <c r="C41" s="819">
        <v>97.75</v>
      </c>
      <c r="D41" s="819">
        <v>4.3</v>
      </c>
      <c r="E41" s="820">
        <v>561.66</v>
      </c>
      <c r="G41" s="168"/>
    </row>
    <row r="42" spans="1:7" s="166" customFormat="1" ht="21.95" customHeight="1" x14ac:dyDescent="0.35">
      <c r="A42" s="167" t="s">
        <v>65</v>
      </c>
      <c r="B42" s="819">
        <v>539.49</v>
      </c>
      <c r="C42" s="819">
        <v>131.38999999999999</v>
      </c>
      <c r="D42" s="819">
        <v>3.99</v>
      </c>
      <c r="E42" s="820">
        <v>674.87</v>
      </c>
      <c r="G42" s="168"/>
    </row>
    <row r="43" spans="1:7" s="166" customFormat="1" ht="21.95" customHeight="1" x14ac:dyDescent="0.35">
      <c r="A43" s="167" t="s">
        <v>66</v>
      </c>
      <c r="B43" s="819">
        <v>546.75</v>
      </c>
      <c r="C43" s="819">
        <v>128.66</v>
      </c>
      <c r="D43" s="819">
        <v>5</v>
      </c>
      <c r="E43" s="820">
        <v>680.41</v>
      </c>
      <c r="G43" s="168"/>
    </row>
    <row r="44" spans="1:7" s="166" customFormat="1" ht="21.95" customHeight="1" x14ac:dyDescent="0.35">
      <c r="A44" s="167" t="s">
        <v>67</v>
      </c>
      <c r="B44" s="819">
        <v>616.95000000000005</v>
      </c>
      <c r="C44" s="819">
        <v>170.42</v>
      </c>
      <c r="D44" s="819">
        <v>6.76</v>
      </c>
      <c r="E44" s="820">
        <v>794.13</v>
      </c>
      <c r="G44" s="168"/>
    </row>
    <row r="45" spans="1:7" s="166" customFormat="1" ht="21.95" customHeight="1" x14ac:dyDescent="0.35">
      <c r="A45" s="167" t="s">
        <v>68</v>
      </c>
      <c r="B45" s="819">
        <v>602.88</v>
      </c>
      <c r="C45" s="819">
        <v>191.66</v>
      </c>
      <c r="D45" s="819">
        <v>5.16</v>
      </c>
      <c r="E45" s="820">
        <v>799.69999999999993</v>
      </c>
      <c r="G45" s="168"/>
    </row>
    <row r="46" spans="1:7" s="166" customFormat="1" ht="21.95" customHeight="1" x14ac:dyDescent="0.35">
      <c r="A46" s="167" t="s">
        <v>69</v>
      </c>
      <c r="B46" s="819">
        <v>559.59</v>
      </c>
      <c r="C46" s="819">
        <v>215.73</v>
      </c>
      <c r="D46" s="819">
        <v>8.0500000000000007</v>
      </c>
      <c r="E46" s="820">
        <v>783.37</v>
      </c>
      <c r="G46" s="168"/>
    </row>
    <row r="47" spans="1:7" s="166" customFormat="1" ht="21.95" customHeight="1" x14ac:dyDescent="0.35">
      <c r="A47" s="167" t="s">
        <v>70</v>
      </c>
      <c r="B47" s="819">
        <v>624.71</v>
      </c>
      <c r="C47" s="819">
        <v>151.85</v>
      </c>
      <c r="D47" s="819">
        <v>3.72</v>
      </c>
      <c r="E47" s="820">
        <v>780.28000000000009</v>
      </c>
      <c r="G47" s="168"/>
    </row>
    <row r="48" spans="1:7" s="166" customFormat="1" ht="21.95" customHeight="1" x14ac:dyDescent="0.35">
      <c r="A48" s="167" t="s">
        <v>71</v>
      </c>
      <c r="B48" s="819">
        <v>676.61</v>
      </c>
      <c r="C48" s="819">
        <v>149.97999999999999</v>
      </c>
      <c r="D48" s="819">
        <v>5.37</v>
      </c>
      <c r="E48" s="820">
        <v>831.96</v>
      </c>
      <c r="G48" s="168"/>
    </row>
    <row r="49" spans="1:9" s="166" customFormat="1" ht="21.95" customHeight="1" x14ac:dyDescent="0.35">
      <c r="A49" s="167" t="s">
        <v>72</v>
      </c>
      <c r="B49" s="819">
        <v>641.92999999999995</v>
      </c>
      <c r="C49" s="819">
        <v>183.05</v>
      </c>
      <c r="D49" s="819">
        <v>4.1399999999999997</v>
      </c>
      <c r="E49" s="820">
        <v>829.12</v>
      </c>
      <c r="G49" s="168"/>
    </row>
    <row r="50" spans="1:9" s="166" customFormat="1" ht="21.95" customHeight="1" x14ac:dyDescent="0.35">
      <c r="A50" s="167" t="s">
        <v>73</v>
      </c>
      <c r="B50" s="819">
        <v>593.69000000000005</v>
      </c>
      <c r="C50" s="819">
        <v>162.25</v>
      </c>
      <c r="D50" s="819">
        <v>5.37</v>
      </c>
      <c r="E50" s="820">
        <v>761.31000000000006</v>
      </c>
      <c r="G50" s="168"/>
    </row>
    <row r="51" spans="1:9" s="166" customFormat="1" ht="21.95" customHeight="1" x14ac:dyDescent="0.35">
      <c r="A51" s="167" t="s">
        <v>74</v>
      </c>
      <c r="B51" s="819">
        <v>657.43799999999999</v>
      </c>
      <c r="C51" s="819">
        <v>125.834</v>
      </c>
      <c r="D51" s="819">
        <v>2.8180000000000001</v>
      </c>
      <c r="E51" s="820">
        <v>786.08999999999992</v>
      </c>
      <c r="G51" s="168"/>
    </row>
    <row r="52" spans="1:9" s="166" customFormat="1" ht="21.95" customHeight="1" x14ac:dyDescent="0.35">
      <c r="A52" s="167" t="s">
        <v>75</v>
      </c>
      <c r="B52" s="819">
        <v>522.75599999999997</v>
      </c>
      <c r="C52" s="819">
        <v>122.77</v>
      </c>
      <c r="D52" s="819">
        <v>3.38</v>
      </c>
      <c r="E52" s="820">
        <v>648.90599999999995</v>
      </c>
      <c r="G52" s="168"/>
    </row>
    <row r="53" spans="1:9" s="166" customFormat="1" ht="21.95" customHeight="1" x14ac:dyDescent="0.35">
      <c r="A53" s="167" t="s">
        <v>76</v>
      </c>
      <c r="B53" s="819">
        <v>731.15700000000004</v>
      </c>
      <c r="C53" s="819">
        <v>187.44499999999999</v>
      </c>
      <c r="D53" s="819">
        <v>4.4889999999999999</v>
      </c>
      <c r="E53" s="820">
        <v>923.09100000000012</v>
      </c>
      <c r="G53" s="168"/>
    </row>
    <row r="54" spans="1:9" s="166" customFormat="1" ht="21.95" customHeight="1" x14ac:dyDescent="0.35">
      <c r="A54" s="167" t="s">
        <v>77</v>
      </c>
      <c r="B54" s="819">
        <v>787.62199999999996</v>
      </c>
      <c r="C54" s="819">
        <v>181.60499999999999</v>
      </c>
      <c r="D54" s="819">
        <v>6.2190000000000003</v>
      </c>
      <c r="E54" s="820">
        <v>975.44600000000003</v>
      </c>
      <c r="G54" s="168"/>
    </row>
    <row r="55" spans="1:9" s="166" customFormat="1" ht="21.95" customHeight="1" x14ac:dyDescent="0.35">
      <c r="A55" s="167" t="s">
        <v>78</v>
      </c>
      <c r="B55" s="819">
        <v>715.39599999999996</v>
      </c>
      <c r="C55" s="819">
        <v>226.904</v>
      </c>
      <c r="D55" s="819">
        <v>4.9660000000000002</v>
      </c>
      <c r="E55" s="820">
        <v>947.26599999999996</v>
      </c>
      <c r="G55" s="168"/>
    </row>
    <row r="56" spans="1:9" s="166" customFormat="1" ht="21.95" customHeight="1" x14ac:dyDescent="0.35">
      <c r="A56" s="167" t="s">
        <v>79</v>
      </c>
      <c r="B56" s="819">
        <v>924.21500000000003</v>
      </c>
      <c r="C56" s="819">
        <v>255.059</v>
      </c>
      <c r="D56" s="819">
        <v>6.5789999999999997</v>
      </c>
      <c r="E56" s="820">
        <v>1185.8530000000001</v>
      </c>
      <c r="G56" s="168"/>
    </row>
    <row r="57" spans="1:9" s="166" customFormat="1" ht="21.95" customHeight="1" x14ac:dyDescent="0.35">
      <c r="A57" s="167" t="s">
        <v>80</v>
      </c>
      <c r="B57" s="819">
        <v>852.09699999999998</v>
      </c>
      <c r="C57" s="819">
        <v>265.94299999999998</v>
      </c>
      <c r="D57" s="819">
        <v>8.3089999999999993</v>
      </c>
      <c r="E57" s="820">
        <v>1126.3489999999999</v>
      </c>
    </row>
    <row r="58" spans="1:9" s="166" customFormat="1" ht="21.95" customHeight="1" x14ac:dyDescent="0.35">
      <c r="A58" s="167" t="s">
        <v>81</v>
      </c>
      <c r="B58" s="819">
        <v>849.82399999999996</v>
      </c>
      <c r="C58" s="819">
        <v>264.20400000000001</v>
      </c>
      <c r="D58" s="819">
        <v>8.9689999999999994</v>
      </c>
      <c r="E58" s="820">
        <v>1122.9970000000001</v>
      </c>
    </row>
    <row r="59" spans="1:9" s="166" customFormat="1" ht="21.95" customHeight="1" x14ac:dyDescent="0.35">
      <c r="A59" s="169" t="s">
        <v>82</v>
      </c>
      <c r="B59" s="821">
        <v>831.88</v>
      </c>
      <c r="C59" s="821">
        <v>238.04900000000001</v>
      </c>
      <c r="D59" s="821">
        <v>7.3460000000000001</v>
      </c>
      <c r="E59" s="822">
        <v>1077.2750000000001</v>
      </c>
      <c r="I59" s="170"/>
    </row>
    <row r="60" spans="1:9" s="166" customFormat="1" ht="15" customHeight="1" x14ac:dyDescent="0.3">
      <c r="A60" s="171"/>
      <c r="B60" s="172"/>
      <c r="C60" s="173"/>
      <c r="D60" s="174"/>
      <c r="E60" s="175"/>
      <c r="I60" s="170"/>
    </row>
    <row r="61" spans="1:9" s="166" customFormat="1" ht="20.100000000000001" customHeight="1" x14ac:dyDescent="0.25">
      <c r="A61" s="145" t="s">
        <v>138</v>
      </c>
      <c r="B61" s="176"/>
      <c r="C61" s="177" t="s">
        <v>149</v>
      </c>
      <c r="D61" s="178" t="s">
        <v>150</v>
      </c>
      <c r="E61" s="178"/>
    </row>
    <row r="62" spans="1:9" s="166" customFormat="1" ht="20.100000000000001" customHeight="1" x14ac:dyDescent="0.25">
      <c r="A62" s="179"/>
      <c r="D62" s="180" t="s">
        <v>151</v>
      </c>
      <c r="E62" s="180"/>
    </row>
    <row r="63" spans="1:9" s="166" customFormat="1" ht="20.100000000000001" customHeight="1" x14ac:dyDescent="0.25">
      <c r="A63" s="179"/>
      <c r="D63" s="180"/>
      <c r="E63" s="180"/>
    </row>
    <row r="64" spans="1:9" s="166" customFormat="1" ht="20.100000000000001" customHeight="1" x14ac:dyDescent="0.25">
      <c r="A64" s="179"/>
      <c r="D64" s="180"/>
      <c r="E64" s="180"/>
    </row>
    <row r="65" spans="1:5" s="166" customFormat="1" ht="20.100000000000001" customHeight="1" x14ac:dyDescent="0.25">
      <c r="A65" s="179"/>
      <c r="D65" s="180"/>
      <c r="E65" s="180"/>
    </row>
    <row r="66" spans="1:5" ht="20.100000000000001" customHeight="1" x14ac:dyDescent="0.3">
      <c r="A66" s="717">
        <v>33</v>
      </c>
      <c r="B66" s="717"/>
      <c r="C66" s="717"/>
      <c r="D66" s="717"/>
      <c r="E66" s="717"/>
    </row>
    <row r="67" spans="1:5" x14ac:dyDescent="0.25">
      <c r="D67" s="181"/>
      <c r="E67" s="181"/>
    </row>
    <row r="8169" spans="1:1" x14ac:dyDescent="0.25">
      <c r="A8169" s="162" t="s">
        <v>86</v>
      </c>
    </row>
    <row r="8170" spans="1:1" x14ac:dyDescent="0.25">
      <c r="A8170" s="162" t="s">
        <v>87</v>
      </c>
    </row>
    <row r="8171" spans="1:1" x14ac:dyDescent="0.25">
      <c r="A8171" s="162" t="s">
        <v>88</v>
      </c>
    </row>
    <row r="8172" spans="1:1" x14ac:dyDescent="0.25">
      <c r="A8172" s="162" t="s">
        <v>89</v>
      </c>
    </row>
  </sheetData>
  <mergeCells count="5">
    <mergeCell ref="A3:E3"/>
    <mergeCell ref="A4:E4"/>
    <mergeCell ref="A7:A8"/>
    <mergeCell ref="E7:E8"/>
    <mergeCell ref="A66:E66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I8166"/>
  <sheetViews>
    <sheetView showGridLines="0" view="pageBreakPreview" zoomScale="70" zoomScaleNormal="68" zoomScaleSheetLayoutView="70" workbookViewId="0">
      <selection activeCell="B9" sqref="B9:C58"/>
    </sheetView>
  </sheetViews>
  <sheetFormatPr defaultColWidth="11" defaultRowHeight="12.75" x14ac:dyDescent="0.2"/>
  <cols>
    <col min="1" max="3" width="50.7109375" style="182" customWidth="1"/>
    <col min="4" max="4" width="6.42578125" style="182" customWidth="1"/>
    <col min="5" max="5" width="21.28515625" style="182" customWidth="1"/>
    <col min="6" max="6" width="6.42578125" style="182" customWidth="1"/>
    <col min="7" max="7" width="21.28515625" style="182" customWidth="1"/>
    <col min="8" max="9" width="11" style="182"/>
    <col min="10" max="10" width="1.85546875" style="182" customWidth="1"/>
    <col min="11" max="16384" width="11" style="182"/>
  </cols>
  <sheetData>
    <row r="1" spans="1:9" ht="20.100000000000001" customHeight="1" x14ac:dyDescent="0.3">
      <c r="A1" s="718"/>
      <c r="B1" s="718"/>
      <c r="C1" s="718"/>
    </row>
    <row r="2" spans="1:9" ht="20.100000000000001" customHeight="1" x14ac:dyDescent="0.2"/>
    <row r="3" spans="1:9" s="188" customFormat="1" ht="24.95" customHeight="1" x14ac:dyDescent="0.25">
      <c r="A3" s="719" t="s">
        <v>152</v>
      </c>
      <c r="B3" s="720"/>
      <c r="C3" s="720"/>
    </row>
    <row r="4" spans="1:9" s="188" customFormat="1" ht="24.95" customHeight="1" x14ac:dyDescent="0.25">
      <c r="A4" s="719" t="s">
        <v>2</v>
      </c>
      <c r="B4" s="720"/>
      <c r="C4" s="720"/>
    </row>
    <row r="5" spans="1:9" ht="20.100000000000001" customHeight="1" x14ac:dyDescent="0.25">
      <c r="A5" s="183"/>
      <c r="B5" s="183"/>
      <c r="C5" s="184" t="s">
        <v>153</v>
      </c>
    </row>
    <row r="6" spans="1:9" ht="20.100000000000001" customHeight="1" x14ac:dyDescent="0.25">
      <c r="A6" s="185"/>
      <c r="B6" s="185"/>
      <c r="C6" s="186" t="s">
        <v>154</v>
      </c>
    </row>
    <row r="7" spans="1:9" s="188" customFormat="1" ht="39.950000000000003" customHeight="1" x14ac:dyDescent="0.25">
      <c r="A7" s="187" t="s">
        <v>130</v>
      </c>
      <c r="B7" s="187" t="s">
        <v>155</v>
      </c>
      <c r="C7" s="187" t="s">
        <v>156</v>
      </c>
    </row>
    <row r="8" spans="1:9" ht="15" customHeight="1" x14ac:dyDescent="0.3">
      <c r="A8" s="189"/>
      <c r="B8" s="190"/>
      <c r="C8" s="190"/>
    </row>
    <row r="9" spans="1:9" s="602" customFormat="1" ht="21.95" customHeight="1" x14ac:dyDescent="0.25">
      <c r="A9" s="600" t="s">
        <v>33</v>
      </c>
      <c r="B9" s="823">
        <v>647</v>
      </c>
      <c r="C9" s="823">
        <v>2</v>
      </c>
      <c r="D9" s="601"/>
      <c r="G9" s="601"/>
      <c r="I9" s="601"/>
    </row>
    <row r="10" spans="1:9" s="602" customFormat="1" ht="21.95" customHeight="1" x14ac:dyDescent="0.25">
      <c r="A10" s="600" t="s">
        <v>34</v>
      </c>
      <c r="B10" s="823">
        <v>1077</v>
      </c>
      <c r="C10" s="823">
        <v>3</v>
      </c>
      <c r="D10" s="601"/>
      <c r="G10" s="601"/>
      <c r="I10" s="601"/>
    </row>
    <row r="11" spans="1:9" s="602" customFormat="1" ht="21.95" customHeight="1" x14ac:dyDescent="0.25">
      <c r="A11" s="600" t="s">
        <v>35</v>
      </c>
      <c r="B11" s="823">
        <v>1239</v>
      </c>
      <c r="C11" s="823">
        <v>11</v>
      </c>
      <c r="D11" s="601"/>
      <c r="G11" s="601"/>
      <c r="I11" s="601"/>
    </row>
    <row r="12" spans="1:9" s="602" customFormat="1" ht="21.95" customHeight="1" x14ac:dyDescent="0.25">
      <c r="A12" s="600" t="s">
        <v>36</v>
      </c>
      <c r="B12" s="823">
        <v>611</v>
      </c>
      <c r="C12" s="823">
        <v>10</v>
      </c>
      <c r="D12" s="601"/>
      <c r="E12" s="601"/>
      <c r="G12" s="601"/>
      <c r="I12" s="601"/>
    </row>
    <row r="13" spans="1:9" s="602" customFormat="1" ht="21.95" customHeight="1" x14ac:dyDescent="0.25">
      <c r="A13" s="600" t="s">
        <v>37</v>
      </c>
      <c r="B13" s="823">
        <v>377</v>
      </c>
      <c r="C13" s="823">
        <v>5</v>
      </c>
      <c r="D13" s="601"/>
      <c r="G13" s="601"/>
      <c r="I13" s="601"/>
    </row>
    <row r="14" spans="1:9" s="602" customFormat="1" ht="21.95" customHeight="1" x14ac:dyDescent="0.25">
      <c r="A14" s="600" t="s">
        <v>38</v>
      </c>
      <c r="B14" s="823">
        <v>3568</v>
      </c>
      <c r="C14" s="823">
        <v>9</v>
      </c>
      <c r="D14" s="601"/>
      <c r="G14" s="601"/>
      <c r="I14" s="601"/>
    </row>
    <row r="15" spans="1:9" s="602" customFormat="1" ht="21.95" customHeight="1" x14ac:dyDescent="0.25">
      <c r="A15" s="600" t="s">
        <v>39</v>
      </c>
      <c r="B15" s="823">
        <v>1290</v>
      </c>
      <c r="C15" s="823">
        <v>5</v>
      </c>
      <c r="D15" s="601"/>
      <c r="E15" s="601"/>
      <c r="G15" s="601"/>
      <c r="I15" s="601"/>
    </row>
    <row r="16" spans="1:9" s="602" customFormat="1" ht="21.95" customHeight="1" x14ac:dyDescent="0.25">
      <c r="A16" s="600" t="s">
        <v>40</v>
      </c>
      <c r="B16" s="823">
        <v>2632</v>
      </c>
      <c r="C16" s="823">
        <v>14</v>
      </c>
      <c r="D16" s="601"/>
      <c r="G16" s="601"/>
      <c r="I16" s="601"/>
    </row>
    <row r="17" spans="1:9" s="602" customFormat="1" ht="21.95" customHeight="1" x14ac:dyDescent="0.25">
      <c r="A17" s="600" t="s">
        <v>41</v>
      </c>
      <c r="B17" s="823">
        <v>3835</v>
      </c>
      <c r="C17" s="823">
        <v>23</v>
      </c>
      <c r="D17" s="601"/>
      <c r="G17" s="601"/>
      <c r="I17" s="601"/>
    </row>
    <row r="18" spans="1:9" s="602" customFormat="1" ht="21.95" customHeight="1" x14ac:dyDescent="0.25">
      <c r="A18" s="600" t="s">
        <v>42</v>
      </c>
      <c r="B18" s="823">
        <v>4478</v>
      </c>
      <c r="C18" s="823">
        <v>18</v>
      </c>
      <c r="D18" s="601"/>
      <c r="G18" s="601"/>
      <c r="I18" s="601"/>
    </row>
    <row r="19" spans="1:9" s="602" customFormat="1" ht="21.95" customHeight="1" x14ac:dyDescent="0.25">
      <c r="A19" s="600" t="s">
        <v>43</v>
      </c>
      <c r="B19" s="823">
        <v>2598</v>
      </c>
      <c r="C19" s="823">
        <v>147</v>
      </c>
      <c r="D19" s="601"/>
      <c r="G19" s="601"/>
      <c r="I19" s="601"/>
    </row>
    <row r="20" spans="1:9" s="602" customFormat="1" ht="21.95" customHeight="1" x14ac:dyDescent="0.25">
      <c r="A20" s="600" t="s">
        <v>44</v>
      </c>
      <c r="B20" s="823">
        <v>1771</v>
      </c>
      <c r="C20" s="823">
        <v>92</v>
      </c>
      <c r="D20" s="601"/>
      <c r="G20" s="601"/>
      <c r="I20" s="601"/>
    </row>
    <row r="21" spans="1:9" s="602" customFormat="1" ht="21.95" customHeight="1" x14ac:dyDescent="0.25">
      <c r="A21" s="600" t="s">
        <v>45</v>
      </c>
      <c r="B21" s="823">
        <v>1789</v>
      </c>
      <c r="C21" s="823">
        <v>140</v>
      </c>
      <c r="D21" s="601"/>
      <c r="G21" s="601"/>
      <c r="I21" s="601"/>
    </row>
    <row r="22" spans="1:9" s="602" customFormat="1" ht="21.95" customHeight="1" x14ac:dyDescent="0.25">
      <c r="A22" s="600" t="s">
        <v>46</v>
      </c>
      <c r="B22" s="823">
        <v>2782</v>
      </c>
      <c r="C22" s="823">
        <v>247</v>
      </c>
      <c r="D22" s="601"/>
      <c r="G22" s="601"/>
      <c r="I22" s="601"/>
    </row>
    <row r="23" spans="1:9" s="602" customFormat="1" ht="21.95" customHeight="1" x14ac:dyDescent="0.25">
      <c r="A23" s="600" t="s">
        <v>47</v>
      </c>
      <c r="B23" s="823">
        <v>3315</v>
      </c>
      <c r="C23" s="823">
        <v>466</v>
      </c>
      <c r="D23" s="601"/>
      <c r="G23" s="601"/>
      <c r="I23" s="601"/>
    </row>
    <row r="24" spans="1:9" s="602" customFormat="1" ht="21.95" customHeight="1" x14ac:dyDescent="0.25">
      <c r="A24" s="600" t="s">
        <v>48</v>
      </c>
      <c r="B24" s="823">
        <v>2761</v>
      </c>
      <c r="C24" s="823">
        <v>393</v>
      </c>
      <c r="D24" s="601"/>
      <c r="G24" s="601"/>
      <c r="I24" s="601"/>
    </row>
    <row r="25" spans="1:9" s="602" customFormat="1" ht="21.95" customHeight="1" x14ac:dyDescent="0.25">
      <c r="A25" s="600" t="s">
        <v>49</v>
      </c>
      <c r="B25" s="823">
        <v>2936</v>
      </c>
      <c r="C25" s="823">
        <v>496</v>
      </c>
      <c r="D25" s="601"/>
      <c r="G25" s="601"/>
      <c r="I25" s="601"/>
    </row>
    <row r="26" spans="1:9" s="602" customFormat="1" ht="21.95" customHeight="1" x14ac:dyDescent="0.25">
      <c r="A26" s="600" t="s">
        <v>50</v>
      </c>
      <c r="B26" s="823">
        <v>2750</v>
      </c>
      <c r="C26" s="823">
        <v>399</v>
      </c>
      <c r="D26" s="601"/>
      <c r="G26" s="601"/>
      <c r="I26" s="601"/>
    </row>
    <row r="27" spans="1:9" s="602" customFormat="1" ht="21.95" customHeight="1" x14ac:dyDescent="0.25">
      <c r="A27" s="600" t="s">
        <v>51</v>
      </c>
      <c r="B27" s="823">
        <v>2705</v>
      </c>
      <c r="C27" s="823">
        <v>396</v>
      </c>
      <c r="D27" s="601"/>
      <c r="G27" s="601"/>
      <c r="I27" s="601"/>
    </row>
    <row r="28" spans="1:9" s="602" customFormat="1" ht="21.95" customHeight="1" x14ac:dyDescent="0.25">
      <c r="A28" s="600" t="s">
        <v>97</v>
      </c>
      <c r="B28" s="823">
        <v>3090</v>
      </c>
      <c r="C28" s="823">
        <v>550</v>
      </c>
    </row>
    <row r="29" spans="1:9" s="602" customFormat="1" ht="21.95" customHeight="1" x14ac:dyDescent="0.25">
      <c r="A29" s="600" t="s">
        <v>53</v>
      </c>
      <c r="B29" s="823">
        <v>4458</v>
      </c>
      <c r="C29" s="823">
        <v>675</v>
      </c>
    </row>
    <row r="30" spans="1:9" s="602" customFormat="1" ht="21.95" customHeight="1" x14ac:dyDescent="0.25">
      <c r="A30" s="600" t="s">
        <v>98</v>
      </c>
      <c r="B30" s="823">
        <v>4104</v>
      </c>
      <c r="C30" s="823">
        <v>820</v>
      </c>
    </row>
    <row r="31" spans="1:9" s="602" customFormat="1" ht="21.95" customHeight="1" x14ac:dyDescent="0.25">
      <c r="A31" s="600" t="s">
        <v>55</v>
      </c>
      <c r="B31" s="823">
        <v>5401</v>
      </c>
      <c r="C31" s="823">
        <v>994</v>
      </c>
    </row>
    <row r="32" spans="1:9" s="602" customFormat="1" ht="21.95" customHeight="1" x14ac:dyDescent="0.25">
      <c r="A32" s="600" t="s">
        <v>56</v>
      </c>
      <c r="B32" s="823">
        <v>5485</v>
      </c>
      <c r="C32" s="823">
        <v>1654</v>
      </c>
    </row>
    <row r="33" spans="1:9" s="604" customFormat="1" ht="21.95" customHeight="1" x14ac:dyDescent="0.25">
      <c r="A33" s="603" t="s">
        <v>57</v>
      </c>
      <c r="B33" s="824">
        <v>7238</v>
      </c>
      <c r="C33" s="824">
        <v>2100</v>
      </c>
      <c r="F33" s="605"/>
    </row>
    <row r="34" spans="1:9" s="607" customFormat="1" ht="21.95" customHeight="1" x14ac:dyDescent="0.25">
      <c r="A34" s="606" t="s">
        <v>58</v>
      </c>
      <c r="B34" s="825">
        <v>5204</v>
      </c>
      <c r="C34" s="825">
        <v>2277</v>
      </c>
    </row>
    <row r="35" spans="1:9" s="607" customFormat="1" ht="21.95" customHeight="1" x14ac:dyDescent="0.25">
      <c r="A35" s="606" t="s">
        <v>59</v>
      </c>
      <c r="B35" s="825">
        <v>4124</v>
      </c>
      <c r="C35" s="825">
        <v>2253</v>
      </c>
      <c r="D35" s="608"/>
      <c r="G35" s="608"/>
      <c r="I35" s="608"/>
    </row>
    <row r="36" spans="1:9" s="607" customFormat="1" ht="21.95" customHeight="1" x14ac:dyDescent="0.25">
      <c r="A36" s="606" t="s">
        <v>60</v>
      </c>
      <c r="B36" s="825">
        <v>8338.5499999999993</v>
      </c>
      <c r="C36" s="825" t="s">
        <v>137</v>
      </c>
      <c r="D36" s="608"/>
      <c r="G36" s="608"/>
      <c r="I36" s="608"/>
    </row>
    <row r="37" spans="1:9" s="607" customFormat="1" ht="21.95" customHeight="1" x14ac:dyDescent="0.25">
      <c r="A37" s="606" t="s">
        <v>61</v>
      </c>
      <c r="B37" s="825">
        <v>8901</v>
      </c>
      <c r="C37" s="825">
        <v>4336.83</v>
      </c>
      <c r="D37" s="608"/>
      <c r="G37" s="608"/>
      <c r="I37" s="608"/>
    </row>
    <row r="38" spans="1:9" s="607" customFormat="1" ht="21.95" customHeight="1" x14ac:dyDescent="0.25">
      <c r="A38" s="606" t="s">
        <v>62</v>
      </c>
      <c r="B38" s="825">
        <v>4869.79</v>
      </c>
      <c r="C38" s="825">
        <v>2751.83</v>
      </c>
      <c r="D38" s="608"/>
      <c r="G38" s="608"/>
      <c r="I38" s="608"/>
    </row>
    <row r="39" spans="1:9" s="607" customFormat="1" ht="21.95" customHeight="1" x14ac:dyDescent="0.25">
      <c r="A39" s="606" t="s">
        <v>63</v>
      </c>
      <c r="B39" s="825">
        <v>2816.95</v>
      </c>
      <c r="C39" s="825">
        <v>1267.3</v>
      </c>
      <c r="D39" s="608"/>
      <c r="E39" s="608"/>
      <c r="G39" s="608"/>
      <c r="I39" s="608"/>
    </row>
    <row r="40" spans="1:9" s="607" customFormat="1" ht="21.95" customHeight="1" x14ac:dyDescent="0.25">
      <c r="A40" s="606" t="s">
        <v>64</v>
      </c>
      <c r="B40" s="825">
        <v>2656.74</v>
      </c>
      <c r="C40" s="825">
        <v>1075.77</v>
      </c>
      <c r="D40" s="608"/>
      <c r="G40" s="608"/>
      <c r="I40" s="608"/>
    </row>
    <row r="41" spans="1:9" s="607" customFormat="1" ht="21.95" customHeight="1" x14ac:dyDescent="0.25">
      <c r="A41" s="606" t="s">
        <v>65</v>
      </c>
      <c r="B41" s="825">
        <v>3261.88</v>
      </c>
      <c r="C41" s="825">
        <v>1317.49</v>
      </c>
      <c r="D41" s="608"/>
      <c r="G41" s="608"/>
      <c r="I41" s="608"/>
    </row>
    <row r="42" spans="1:9" s="607" customFormat="1" ht="21.95" customHeight="1" x14ac:dyDescent="0.25">
      <c r="A42" s="606" t="s">
        <v>66</v>
      </c>
      <c r="B42" s="825">
        <v>3761.4</v>
      </c>
      <c r="C42" s="825">
        <v>1733.18</v>
      </c>
      <c r="D42" s="608"/>
      <c r="E42" s="608"/>
      <c r="G42" s="608"/>
      <c r="I42" s="608"/>
    </row>
    <row r="43" spans="1:9" s="607" customFormat="1" ht="21.95" customHeight="1" x14ac:dyDescent="0.25">
      <c r="A43" s="606" t="s">
        <v>67</v>
      </c>
      <c r="B43" s="825">
        <v>3842.97</v>
      </c>
      <c r="C43" s="825">
        <v>1808.94</v>
      </c>
      <c r="D43" s="608"/>
      <c r="G43" s="608"/>
      <c r="I43" s="608"/>
    </row>
    <row r="44" spans="1:9" s="607" customFormat="1" ht="21.95" customHeight="1" x14ac:dyDescent="0.25">
      <c r="A44" s="606" t="s">
        <v>68</v>
      </c>
      <c r="B44" s="825">
        <v>4420.45</v>
      </c>
      <c r="C44" s="825">
        <v>1837.48</v>
      </c>
      <c r="D44" s="608"/>
      <c r="G44" s="608"/>
      <c r="I44" s="608"/>
    </row>
    <row r="45" spans="1:9" s="607" customFormat="1" ht="21.95" customHeight="1" x14ac:dyDescent="0.25">
      <c r="A45" s="606" t="s">
        <v>69</v>
      </c>
      <c r="B45" s="825">
        <v>28923.656999999999</v>
      </c>
      <c r="C45" s="825">
        <v>2210.0569999999998</v>
      </c>
      <c r="D45" s="608"/>
      <c r="G45" s="608"/>
      <c r="I45" s="608"/>
    </row>
    <row r="46" spans="1:9" s="607" customFormat="1" ht="21.95" customHeight="1" x14ac:dyDescent="0.25">
      <c r="A46" s="606" t="s">
        <v>70</v>
      </c>
      <c r="B46" s="825">
        <v>9427.4500000000007</v>
      </c>
      <c r="C46" s="825">
        <v>2360.48</v>
      </c>
      <c r="D46" s="608"/>
      <c r="G46" s="608"/>
      <c r="I46" s="608"/>
    </row>
    <row r="47" spans="1:9" s="607" customFormat="1" ht="21.95" customHeight="1" x14ac:dyDescent="0.25">
      <c r="A47" s="606" t="s">
        <v>71</v>
      </c>
      <c r="B47" s="825">
        <v>7816.51</v>
      </c>
      <c r="C47" s="825">
        <v>3460.42</v>
      </c>
      <c r="D47" s="608"/>
      <c r="G47" s="608"/>
      <c r="I47" s="608"/>
    </row>
    <row r="48" spans="1:9" s="607" customFormat="1" ht="21.95" customHeight="1" x14ac:dyDescent="0.25">
      <c r="A48" s="606" t="s">
        <v>72</v>
      </c>
      <c r="B48" s="825">
        <v>8126.8559999999998</v>
      </c>
      <c r="C48" s="825">
        <v>3750.0160000000001</v>
      </c>
      <c r="D48" s="608"/>
      <c r="G48" s="608"/>
      <c r="I48" s="608"/>
    </row>
    <row r="49" spans="1:9" s="607" customFormat="1" ht="21.95" customHeight="1" x14ac:dyDescent="0.25">
      <c r="A49" s="606" t="s">
        <v>73</v>
      </c>
      <c r="B49" s="825">
        <v>8673.2630000000008</v>
      </c>
      <c r="C49" s="825">
        <v>4658.1899999999996</v>
      </c>
      <c r="D49" s="608"/>
      <c r="G49" s="608"/>
      <c r="I49" s="608"/>
    </row>
    <row r="50" spans="1:9" s="607" customFormat="1" ht="21.95" customHeight="1" x14ac:dyDescent="0.25">
      <c r="A50" s="606" t="s">
        <v>74</v>
      </c>
      <c r="B50" s="825">
        <v>5333.942</v>
      </c>
      <c r="C50" s="825">
        <v>4939.7118</v>
      </c>
      <c r="D50" s="608"/>
      <c r="G50" s="608"/>
      <c r="I50" s="608"/>
    </row>
    <row r="51" spans="1:9" s="607" customFormat="1" ht="21.95" customHeight="1" x14ac:dyDescent="0.25">
      <c r="A51" s="606" t="s">
        <v>75</v>
      </c>
      <c r="B51" s="825">
        <v>5341.8329999999996</v>
      </c>
      <c r="C51" s="825">
        <v>4985.47</v>
      </c>
      <c r="D51" s="608"/>
      <c r="G51" s="608"/>
      <c r="I51" s="608"/>
    </row>
    <row r="52" spans="1:9" s="607" customFormat="1" ht="21.95" customHeight="1" x14ac:dyDescent="0.25">
      <c r="A52" s="606" t="s">
        <v>76</v>
      </c>
      <c r="B52" s="825">
        <v>6120.6450000000004</v>
      </c>
      <c r="C52" s="825" t="s">
        <v>137</v>
      </c>
      <c r="D52" s="608"/>
      <c r="G52" s="608"/>
      <c r="I52" s="608"/>
    </row>
    <row r="53" spans="1:9" s="607" customFormat="1" ht="21.95" customHeight="1" x14ac:dyDescent="0.25">
      <c r="A53" s="606" t="s">
        <v>77</v>
      </c>
      <c r="B53" s="825">
        <v>6166.5010000000002</v>
      </c>
      <c r="C53" s="825" t="s">
        <v>137</v>
      </c>
      <c r="D53" s="608"/>
      <c r="G53" s="608"/>
      <c r="I53" s="608"/>
    </row>
    <row r="54" spans="1:9" s="607" customFormat="1" ht="21.95" customHeight="1" x14ac:dyDescent="0.25">
      <c r="A54" s="606" t="s">
        <v>78</v>
      </c>
      <c r="B54" s="825">
        <v>6261.0860000000002</v>
      </c>
      <c r="C54" s="826" t="s">
        <v>137</v>
      </c>
      <c r="D54" s="608"/>
      <c r="G54" s="608"/>
      <c r="I54" s="608"/>
    </row>
    <row r="55" spans="1:9" s="607" customFormat="1" ht="21.95" customHeight="1" x14ac:dyDescent="0.25">
      <c r="A55" s="606" t="s">
        <v>79</v>
      </c>
      <c r="B55" s="825">
        <v>6232.4489999999996</v>
      </c>
      <c r="C55" s="826" t="s">
        <v>137</v>
      </c>
      <c r="D55" s="608"/>
      <c r="G55" s="608"/>
      <c r="I55" s="608"/>
    </row>
    <row r="56" spans="1:9" s="607" customFormat="1" ht="21.95" customHeight="1" x14ac:dyDescent="0.25">
      <c r="A56" s="606" t="s">
        <v>80</v>
      </c>
      <c r="B56" s="825">
        <v>6240.5630000000001</v>
      </c>
      <c r="C56" s="826" t="s">
        <v>137</v>
      </c>
      <c r="D56" s="608"/>
      <c r="G56" s="608"/>
      <c r="I56" s="608"/>
    </row>
    <row r="57" spans="1:9" s="607" customFormat="1" ht="21.95" customHeight="1" x14ac:dyDescent="0.25">
      <c r="A57" s="606" t="s">
        <v>81</v>
      </c>
      <c r="B57" s="825">
        <v>5285.4110000000001</v>
      </c>
      <c r="C57" s="826" t="s">
        <v>137</v>
      </c>
      <c r="D57" s="608"/>
      <c r="G57" s="608"/>
      <c r="I57" s="608"/>
    </row>
    <row r="58" spans="1:9" s="607" customFormat="1" ht="21.95" customHeight="1" x14ac:dyDescent="0.25">
      <c r="A58" s="609" t="s">
        <v>82</v>
      </c>
      <c r="B58" s="826">
        <f>995.427+5771.917</f>
        <v>6767.3440000000001</v>
      </c>
      <c r="C58" s="826" t="s">
        <v>137</v>
      </c>
    </row>
    <row r="59" spans="1:9" s="195" customFormat="1" ht="15" customHeight="1" x14ac:dyDescent="0.3">
      <c r="A59" s="193"/>
      <c r="B59" s="194"/>
      <c r="C59" s="194"/>
    </row>
    <row r="60" spans="1:9" s="198" customFormat="1" ht="20.100000000000001" customHeight="1" x14ac:dyDescent="0.25">
      <c r="A60" s="145" t="s">
        <v>138</v>
      </c>
      <c r="B60" s="196"/>
      <c r="C60" s="197" t="s">
        <v>157</v>
      </c>
    </row>
    <row r="61" spans="1:9" s="183" customFormat="1" ht="20.100000000000001" customHeight="1" x14ac:dyDescent="0.25">
      <c r="A61" s="199"/>
      <c r="B61" s="199"/>
    </row>
    <row r="62" spans="1:9" ht="20.100000000000001" customHeight="1" x14ac:dyDescent="0.25">
      <c r="A62" s="200" t="s">
        <v>158</v>
      </c>
      <c r="B62" s="200"/>
      <c r="C62" s="200"/>
    </row>
    <row r="63" spans="1:9" ht="20.100000000000001" customHeight="1" x14ac:dyDescent="0.25">
      <c r="A63" s="200"/>
      <c r="B63" s="200"/>
      <c r="C63" s="200"/>
    </row>
    <row r="64" spans="1:9" ht="20.100000000000001" customHeight="1" x14ac:dyDescent="0.25">
      <c r="A64" s="200"/>
      <c r="B64" s="200"/>
      <c r="C64" s="200"/>
    </row>
    <row r="65" spans="1:3" ht="20.100000000000001" customHeight="1" x14ac:dyDescent="0.25">
      <c r="A65" s="200"/>
      <c r="B65" s="200"/>
      <c r="C65" s="200"/>
    </row>
    <row r="66" spans="1:3" ht="20.100000000000001" customHeight="1" x14ac:dyDescent="0.3">
      <c r="A66" s="721">
        <v>34</v>
      </c>
      <c r="B66" s="721"/>
      <c r="C66" s="721"/>
    </row>
    <row r="8163" spans="1:1" x14ac:dyDescent="0.2">
      <c r="A8163" s="201" t="s">
        <v>86</v>
      </c>
    </row>
    <row r="8164" spans="1:1" x14ac:dyDescent="0.2">
      <c r="A8164" s="201" t="s">
        <v>87</v>
      </c>
    </row>
    <row r="8165" spans="1:1" x14ac:dyDescent="0.2">
      <c r="A8165" s="201" t="s">
        <v>88</v>
      </c>
    </row>
    <row r="8166" spans="1:1" x14ac:dyDescent="0.2">
      <c r="A8166" s="201" t="s">
        <v>89</v>
      </c>
    </row>
  </sheetData>
  <mergeCells count="4">
    <mergeCell ref="A1:C1"/>
    <mergeCell ref="A3:C3"/>
    <mergeCell ref="A4:C4"/>
    <mergeCell ref="A66:C66"/>
  </mergeCells>
  <printOptions horizontalCentered="1" gridLinesSet="0"/>
  <pageMargins left="0.19685039370078741" right="0.19685039370078741" top="0.19685039370078741" bottom="0" header="0" footer="0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72</vt:i4>
      </vt:variant>
    </vt:vector>
  </HeadingPairs>
  <TitlesOfParts>
    <vt:vector size="94" baseType="lpstr">
      <vt:lpstr>Title</vt:lpstr>
      <vt:lpstr>3.01</vt:lpstr>
      <vt:lpstr>3.02</vt:lpstr>
      <vt:lpstr>IRR 3.03 a</vt:lpstr>
      <vt:lpstr>IRR 3.03 b</vt:lpstr>
      <vt:lpstr>IRR 3.03 c</vt:lpstr>
      <vt:lpstr>3.04</vt:lpstr>
      <vt:lpstr>Fert 3.05</vt:lpstr>
      <vt:lpstr>pest 3.06</vt:lpstr>
      <vt:lpstr>3.07 Distr</vt:lpstr>
      <vt:lpstr>3.08 a farm</vt:lpstr>
      <vt:lpstr>3.08 B farm</vt:lpstr>
      <vt:lpstr>IN 3.09 a &amp; b</vt:lpstr>
      <vt:lpstr>MC 3.10-A&amp;B</vt:lpstr>
      <vt:lpstr>MC 3.10-C&amp;D)</vt:lpstr>
      <vt:lpstr>MC 3.11- A&amp;B</vt:lpstr>
      <vt:lpstr>MC 3.12 - A&amp;B</vt:lpstr>
      <vt:lpstr>MC 3.13</vt:lpstr>
      <vt:lpstr>fruits 3.14 - A&amp;B</vt:lpstr>
      <vt:lpstr>crops 3.15 A&amp;B</vt:lpstr>
      <vt:lpstr>DL 3.16 A&amp;B</vt:lpstr>
      <vt:lpstr>PL 3.17</vt:lpstr>
      <vt:lpstr>\2</vt:lpstr>
      <vt:lpstr>\4</vt:lpstr>
      <vt:lpstr>'MC 3.12 - A&amp;B'!\D</vt:lpstr>
      <vt:lpstr>\F</vt:lpstr>
      <vt:lpstr>\G</vt:lpstr>
      <vt:lpstr>\I</vt:lpstr>
      <vt:lpstr>\J</vt:lpstr>
      <vt:lpstr>'MC 3.12 - A&amp;B'!\K</vt:lpstr>
      <vt:lpstr>'3.04'!\M</vt:lpstr>
      <vt:lpstr>'crops 3.15 A&amp;B'!\M</vt:lpstr>
      <vt:lpstr>'IN 3.09 a &amp; b'!\M</vt:lpstr>
      <vt:lpstr>'MC 3.12 - A&amp;B'!\M</vt:lpstr>
      <vt:lpstr>Title!\M</vt:lpstr>
      <vt:lpstr>\M</vt:lpstr>
      <vt:lpstr>'crops 3.15 A&amp;B'!\P</vt:lpstr>
      <vt:lpstr>'MC 3.12 - A&amp;B'!\P</vt:lpstr>
      <vt:lpstr>\S</vt:lpstr>
      <vt:lpstr>'3.04'!\Z</vt:lpstr>
      <vt:lpstr>'crops 3.15 A&amp;B'!\Z</vt:lpstr>
      <vt:lpstr>'IN 3.09 a &amp; b'!\Z</vt:lpstr>
      <vt:lpstr>Title!\Z</vt:lpstr>
      <vt:lpstr>\Z</vt:lpstr>
      <vt:lpstr>'IRR 3.03 b'!_4WORD_M_001_06</vt:lpstr>
      <vt:lpstr>'IRR 3.03 c'!_4WORD_M_001_06</vt:lpstr>
      <vt:lpstr>'MC 3.12 - A&amp;B'!_4WORD_M_001_06</vt:lpstr>
      <vt:lpstr>_4WORD_M_001_06</vt:lpstr>
      <vt:lpstr>'IRR 3.03 b'!_4WORD_O_005_E_</vt:lpstr>
      <vt:lpstr>'IRR 3.03 c'!_4WORD_O_005_E_</vt:lpstr>
      <vt:lpstr>'MC 3.12 - A&amp;B'!_4WORD_O_005_E_</vt:lpstr>
      <vt:lpstr>_4WORD_O_005_E_</vt:lpstr>
      <vt:lpstr>MGN</vt:lpstr>
      <vt:lpstr>'3.01'!Print_Area</vt:lpstr>
      <vt:lpstr>'3.02'!Print_Area</vt:lpstr>
      <vt:lpstr>'3.04'!Print_Area</vt:lpstr>
      <vt:lpstr>'3.07 Distr'!Print_Area</vt:lpstr>
      <vt:lpstr>'3.08 a farm'!Print_Area</vt:lpstr>
      <vt:lpstr>'3.08 B farm'!Print_Area</vt:lpstr>
      <vt:lpstr>'crops 3.15 A&amp;B'!Print_Area</vt:lpstr>
      <vt:lpstr>'DL 3.16 A&amp;B'!Print_Area</vt:lpstr>
      <vt:lpstr>'Fert 3.05'!Print_Area</vt:lpstr>
      <vt:lpstr>'fruits 3.14 - A&amp;B'!Print_Area</vt:lpstr>
      <vt:lpstr>'IN 3.09 a &amp; b'!Print_Area</vt:lpstr>
      <vt:lpstr>'IRR 3.03 a'!Print_Area</vt:lpstr>
      <vt:lpstr>'IRR 3.03 b'!Print_Area</vt:lpstr>
      <vt:lpstr>'IRR 3.03 c'!Print_Area</vt:lpstr>
      <vt:lpstr>'MC 3.10-A&amp;B'!Print_Area</vt:lpstr>
      <vt:lpstr>'MC 3.10-C&amp;D)'!Print_Area</vt:lpstr>
      <vt:lpstr>'MC 3.11- A&amp;B'!Print_Area</vt:lpstr>
      <vt:lpstr>'MC 3.12 - A&amp;B'!Print_Area</vt:lpstr>
      <vt:lpstr>'MC 3.13'!Print_Area</vt:lpstr>
      <vt:lpstr>'pest 3.06'!Print_Area</vt:lpstr>
      <vt:lpstr>'PL 3.17'!Print_Area</vt:lpstr>
      <vt:lpstr>Title!Print_Area</vt:lpstr>
      <vt:lpstr>'3.01'!Print_Area_MI</vt:lpstr>
      <vt:lpstr>'3.02'!Print_Area_MI</vt:lpstr>
      <vt:lpstr>'3.04'!Print_Area_MI</vt:lpstr>
      <vt:lpstr>'3.07 Distr'!Print_Area_MI</vt:lpstr>
      <vt:lpstr>'3.08 a farm'!Print_Area_MI</vt:lpstr>
      <vt:lpstr>'3.08 B farm'!Print_Area_MI</vt:lpstr>
      <vt:lpstr>'crops 3.15 A&amp;B'!Print_Area_MI</vt:lpstr>
      <vt:lpstr>'DL 3.16 A&amp;B'!Print_Area_MI</vt:lpstr>
      <vt:lpstr>'Fert 3.05'!Print_Area_MI</vt:lpstr>
      <vt:lpstr>'fruits 3.14 - A&amp;B'!Print_Area_MI</vt:lpstr>
      <vt:lpstr>'IN 3.09 a &amp; b'!Print_Area_MI</vt:lpstr>
      <vt:lpstr>'IRR 3.03 b'!Print_Area_MI</vt:lpstr>
      <vt:lpstr>'MC 3.11- A&amp;B'!Print_Area_MI</vt:lpstr>
      <vt:lpstr>'MC 3.12 - A&amp;B'!Print_Area_MI</vt:lpstr>
      <vt:lpstr>'MC 3.13'!Print_Area_MI</vt:lpstr>
      <vt:lpstr>'pest 3.06'!Print_Area_MI</vt:lpstr>
      <vt:lpstr>'PL 3.17'!Print_Area_MI</vt:lpstr>
      <vt:lpstr>Title!Print_Area_MI</vt:lpstr>
      <vt:lpstr>YY</vt:lpstr>
    </vt:vector>
  </TitlesOfParts>
  <Company>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2022-11-05T18:09:09Z</cp:lastPrinted>
  <dcterms:created xsi:type="dcterms:W3CDTF">2022-10-18T09:07:56Z</dcterms:created>
  <dcterms:modified xsi:type="dcterms:W3CDTF">2022-11-05T18:09:15Z</dcterms:modified>
</cp:coreProperties>
</file>