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tabRatio="734" activeTab="6"/>
  </bookViews>
  <sheets>
    <sheet name="xx" sheetId="1" r:id="rId1"/>
    <sheet name="xxi" sheetId="2" r:id="rId2"/>
    <sheet name="xxii" sheetId="3" r:id="rId3"/>
    <sheet name="xxiii" sheetId="4" r:id="rId4"/>
    <sheet name="xxiv" sheetId="5" r:id="rId5"/>
    <sheet name="xxv" sheetId="6" r:id="rId6"/>
    <sheet name="xxvi" sheetId="7" r:id="rId7"/>
    <sheet name="xxvii" sheetId="8" r:id="rId8"/>
    <sheet name="xxviii" sheetId="9" r:id="rId9"/>
    <sheet name="xxix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9" l="1"/>
  <c r="E31" i="9"/>
  <c r="D31" i="9"/>
  <c r="D26" i="9"/>
  <c r="D21" i="9"/>
  <c r="D16" i="9"/>
  <c r="E52" i="8"/>
  <c r="E42" i="8"/>
  <c r="E38" i="8"/>
  <c r="E32" i="8"/>
  <c r="E27" i="8"/>
  <c r="E22" i="8"/>
  <c r="E17" i="8"/>
  <c r="D52" i="8"/>
  <c r="D47" i="8"/>
  <c r="D42" i="8"/>
  <c r="D38" i="8"/>
  <c r="D32" i="8"/>
  <c r="D27" i="8"/>
  <c r="D22" i="8"/>
  <c r="D17" i="8"/>
  <c r="E49" i="7"/>
  <c r="D49" i="7"/>
  <c r="F30" i="5" l="1"/>
  <c r="F45" i="6"/>
  <c r="F44" i="6"/>
  <c r="F43" i="6"/>
  <c r="F42" i="6"/>
  <c r="F41" i="6"/>
  <c r="F40" i="6"/>
  <c r="F39" i="6"/>
  <c r="F38" i="6"/>
  <c r="F37" i="6"/>
  <c r="F36" i="6"/>
  <c r="F39" i="7"/>
  <c r="F38" i="7"/>
  <c r="F37" i="7"/>
  <c r="F34" i="7"/>
  <c r="F33" i="7"/>
  <c r="F32" i="7"/>
  <c r="F31" i="7"/>
  <c r="F30" i="7"/>
  <c r="F26" i="7"/>
  <c r="F25" i="7"/>
  <c r="F24" i="7"/>
  <c r="F23" i="7"/>
  <c r="F22" i="7"/>
  <c r="F21" i="7"/>
  <c r="F20" i="7"/>
  <c r="F19" i="7"/>
  <c r="F18" i="7"/>
  <c r="F17" i="7"/>
  <c r="F13" i="7"/>
  <c r="D33" i="2" l="1"/>
  <c r="E18" i="2" l="1"/>
  <c r="D33" i="1"/>
  <c r="D26" i="1"/>
  <c r="D24" i="1" s="1"/>
  <c r="D41" i="1" s="1"/>
  <c r="D18" i="1"/>
  <c r="C48" i="2" l="1"/>
  <c r="F36" i="10" l="1"/>
  <c r="F35" i="10"/>
  <c r="D34" i="10"/>
  <c r="D30" i="10" s="1"/>
  <c r="F30" i="10" s="1"/>
  <c r="F33" i="10"/>
  <c r="F32" i="10"/>
  <c r="D31" i="10"/>
  <c r="F31" i="10" s="1"/>
  <c r="F28" i="10"/>
  <c r="F27" i="10"/>
  <c r="F26" i="10"/>
  <c r="D25" i="10"/>
  <c r="F25" i="10" s="1"/>
  <c r="F24" i="10"/>
  <c r="F23" i="10"/>
  <c r="F22" i="10"/>
  <c r="E21" i="10"/>
  <c r="E20" i="10" s="1"/>
  <c r="D21" i="10"/>
  <c r="F16" i="10"/>
  <c r="F15" i="10"/>
  <c r="F14" i="10"/>
  <c r="F53" i="9"/>
  <c r="F52" i="9"/>
  <c r="F51" i="9"/>
  <c r="F50" i="9"/>
  <c r="F49" i="9"/>
  <c r="F48" i="9"/>
  <c r="F45" i="9"/>
  <c r="F44" i="9"/>
  <c r="F43" i="9"/>
  <c r="F42" i="9"/>
  <c r="F41" i="9"/>
  <c r="F38" i="9"/>
  <c r="F37" i="9"/>
  <c r="F36" i="9"/>
  <c r="F33" i="9"/>
  <c r="F32" i="9"/>
  <c r="F31" i="9"/>
  <c r="F28" i="9"/>
  <c r="F23" i="9"/>
  <c r="F18" i="9"/>
  <c r="E17" i="9"/>
  <c r="F17" i="9" s="1"/>
  <c r="F16" i="9"/>
  <c r="F52" i="8"/>
  <c r="F49" i="8"/>
  <c r="E48" i="8"/>
  <c r="F48" i="8" s="1"/>
  <c r="F47" i="8"/>
  <c r="F44" i="8"/>
  <c r="F43" i="8"/>
  <c r="F42" i="8"/>
  <c r="F38" i="8"/>
  <c r="F32" i="8"/>
  <c r="F29" i="8"/>
  <c r="F28" i="8"/>
  <c r="F27" i="8"/>
  <c r="F24" i="8"/>
  <c r="F23" i="8"/>
  <c r="F22" i="8"/>
  <c r="F19" i="8"/>
  <c r="F50" i="7"/>
  <c r="F46" i="7"/>
  <c r="F45" i="7"/>
  <c r="F44" i="7"/>
  <c r="F43" i="7"/>
  <c r="F42" i="7"/>
  <c r="F33" i="6"/>
  <c r="F32" i="6"/>
  <c r="F31" i="6"/>
  <c r="E29" i="6"/>
  <c r="D29" i="6"/>
  <c r="F26" i="6"/>
  <c r="F25" i="6"/>
  <c r="F24" i="6"/>
  <c r="E23" i="6"/>
  <c r="F23" i="6" s="1"/>
  <c r="D23" i="6"/>
  <c r="F21" i="6"/>
  <c r="F20" i="6"/>
  <c r="F19" i="6"/>
  <c r="F18" i="6"/>
  <c r="F17" i="6"/>
  <c r="F16" i="6"/>
  <c r="F15" i="6"/>
  <c r="F14" i="6"/>
  <c r="F13" i="6"/>
  <c r="F12" i="6"/>
  <c r="F40" i="5"/>
  <c r="D36" i="5"/>
  <c r="F36" i="5" s="1"/>
  <c r="F28" i="5"/>
  <c r="F27" i="5"/>
  <c r="F26" i="5"/>
  <c r="F22" i="5"/>
  <c r="F20" i="5"/>
  <c r="F18" i="5"/>
  <c r="F16" i="5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48" i="2"/>
  <c r="E47" i="2"/>
  <c r="E46" i="2"/>
  <c r="E45" i="2"/>
  <c r="E44" i="2"/>
  <c r="E43" i="2"/>
  <c r="E42" i="2"/>
  <c r="E41" i="2"/>
  <c r="E39" i="2"/>
  <c r="E38" i="2"/>
  <c r="E37" i="2"/>
  <c r="E36" i="2"/>
  <c r="E35" i="2"/>
  <c r="E34" i="2"/>
  <c r="E33" i="2"/>
  <c r="E31" i="2"/>
  <c r="E30" i="2"/>
  <c r="E29" i="2"/>
  <c r="E28" i="2"/>
  <c r="E27" i="2"/>
  <c r="E26" i="2"/>
  <c r="E25" i="2"/>
  <c r="E24" i="2"/>
  <c r="E22" i="2"/>
  <c r="E21" i="2"/>
  <c r="E20" i="2"/>
  <c r="E19" i="2"/>
  <c r="E48" i="1"/>
  <c r="E47" i="1"/>
  <c r="E46" i="1"/>
  <c r="E45" i="1"/>
  <c r="E44" i="1"/>
  <c r="E43" i="1"/>
  <c r="E42" i="1"/>
  <c r="E41" i="1"/>
  <c r="E39" i="1"/>
  <c r="E38" i="1"/>
  <c r="E37" i="1"/>
  <c r="E36" i="1"/>
  <c r="E35" i="1"/>
  <c r="E34" i="1"/>
  <c r="E33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D20" i="10" l="1"/>
  <c r="F29" i="6"/>
  <c r="F20" i="10"/>
  <c r="F21" i="10"/>
  <c r="F34" i="10"/>
  <c r="F17" i="8"/>
  <c r="F18" i="8"/>
  <c r="F26" i="9"/>
  <c r="F27" i="9"/>
  <c r="F22" i="9"/>
  <c r="E21" i="9"/>
  <c r="F21" i="9" s="1"/>
</calcChain>
</file>

<file path=xl/sharedStrings.xml><?xml version="1.0" encoding="utf-8"?>
<sst xmlns="http://schemas.openxmlformats.org/spreadsheetml/2006/main" count="842" uniqueCount="306">
  <si>
    <t>STATISTICAL ABSTRACT</t>
  </si>
  <si>
    <t xml:space="preserve"> STATISTICAL ABSTRACT OF PAKISTAN, 2017-18 AND 2018-19</t>
  </si>
  <si>
    <t xml:space="preserve">           ITEMS</t>
  </si>
  <si>
    <t xml:space="preserve"> </t>
  </si>
  <si>
    <t xml:space="preserve">% CHANGE </t>
  </si>
  <si>
    <t xml:space="preserve"> UNIT </t>
  </si>
  <si>
    <t>2017-18</t>
  </si>
  <si>
    <t>2018-19</t>
  </si>
  <si>
    <t xml:space="preserve">  OVER </t>
  </si>
  <si>
    <t>PART- A   PAKISTAN</t>
  </si>
  <si>
    <t xml:space="preserve">GROSS DOMESTIC PRODUCT AT CURRENT FACTOR COST </t>
  </si>
  <si>
    <t>A.   AGRICULTURE</t>
  </si>
  <si>
    <t>Million Rs.</t>
  </si>
  <si>
    <t xml:space="preserve"> 1.  Crops</t>
  </si>
  <si>
    <t>Do.</t>
  </si>
  <si>
    <t xml:space="preserve"> 2. Livestock</t>
  </si>
  <si>
    <t xml:space="preserve"> 3. Forestry</t>
  </si>
  <si>
    <t xml:space="preserve"> 4. Fishery</t>
  </si>
  <si>
    <t>B.   INDUSTRIES</t>
  </si>
  <si>
    <t xml:space="preserve">   1. Mining and Quarrying</t>
  </si>
  <si>
    <t xml:space="preserve">   2. Manufacturing </t>
  </si>
  <si>
    <t xml:space="preserve">     i. Large Scale</t>
  </si>
  <si>
    <t xml:space="preserve">     ii. Small Scale</t>
  </si>
  <si>
    <t xml:space="preserve">     iii. Slaughtering</t>
  </si>
  <si>
    <t xml:space="preserve">   3 Electricity and Gas Distribution</t>
  </si>
  <si>
    <t xml:space="preserve">   4 Construction</t>
  </si>
  <si>
    <t>C.   SERVICES</t>
  </si>
  <si>
    <t>Wholesale &amp; Retail Trade</t>
  </si>
  <si>
    <t>Transport, Storage &amp; Communication</t>
  </si>
  <si>
    <t>Finance and Insurance</t>
  </si>
  <si>
    <t>Ownership of Dwellings</t>
  </si>
  <si>
    <t>General Government Services</t>
  </si>
  <si>
    <t>Other Private Services</t>
  </si>
  <si>
    <t>Gross Domestic Product (FC)</t>
  </si>
  <si>
    <t>Taxes</t>
  </si>
  <si>
    <t>Subsidies</t>
  </si>
  <si>
    <t>Gross Domestic Product (MP)</t>
  </si>
  <si>
    <t>Net Factor Income from Abroad</t>
  </si>
  <si>
    <t>Gross National Income</t>
  </si>
  <si>
    <t>Population (In Million Numbers)</t>
  </si>
  <si>
    <t xml:space="preserve">Per Capita Income </t>
  </si>
  <si>
    <t xml:space="preserve"> GROSS DOMESTIC PRODUCT AT CONSTANT FACTOR COST OF 2005-06</t>
  </si>
  <si>
    <t xml:space="preserve">   A. AGRICULTURE SECTOR</t>
  </si>
  <si>
    <t xml:space="preserve">  B. INDUSTRIAL SECTOR</t>
  </si>
  <si>
    <t xml:space="preserve">     Large Scale</t>
  </si>
  <si>
    <t xml:space="preserve">     Small Scale</t>
  </si>
  <si>
    <t xml:space="preserve">     Slaughtering</t>
  </si>
  <si>
    <t xml:space="preserve">   C. SERVICES SECTOR</t>
  </si>
  <si>
    <t xml:space="preserve">    1. Wholesale &amp; Retail Trade</t>
  </si>
  <si>
    <t xml:space="preserve">    2.Transport, Storage &amp; Communication</t>
  </si>
  <si>
    <t xml:space="preserve">    3. Finance and Insurance</t>
  </si>
  <si>
    <t xml:space="preserve">    4. Housing Services (OD)</t>
  </si>
  <si>
    <t xml:space="preserve">    5. General Government Services</t>
  </si>
  <si>
    <t xml:space="preserve">   6. Other Private Services</t>
  </si>
  <si>
    <t>Population (In Million)</t>
  </si>
  <si>
    <t xml:space="preserve"> MAJOR EXPORTS AND IMPORTS</t>
  </si>
  <si>
    <t xml:space="preserve">     MAJOR EXPORTS</t>
  </si>
  <si>
    <t xml:space="preserve">     Rice</t>
  </si>
  <si>
    <t xml:space="preserve">     Fish and Fish Preparations</t>
  </si>
  <si>
    <t xml:space="preserve">     Fruits</t>
  </si>
  <si>
    <t xml:space="preserve">     Wheat</t>
  </si>
  <si>
    <t xml:space="preserve">     Sugar</t>
  </si>
  <si>
    <t xml:space="preserve">     Meat &amp; Meat Prepration</t>
  </si>
  <si>
    <t xml:space="preserve">     Raw Cotton</t>
  </si>
  <si>
    <t xml:space="preserve">     Cotton Yarn </t>
  </si>
  <si>
    <t xml:space="preserve">     Cotton Fabrics</t>
  </si>
  <si>
    <t xml:space="preserve">     Hosiery (Knitwear)</t>
  </si>
  <si>
    <t xml:space="preserve">     Bedwear</t>
  </si>
  <si>
    <t xml:space="preserve">     Towels</t>
  </si>
  <si>
    <t xml:space="preserve">     Readymade Garments </t>
  </si>
  <si>
    <t xml:space="preserve">     Art Silk and Synthetic Textile</t>
  </si>
  <si>
    <t xml:space="preserve">     Carpets, Carpeting Rugs &amp; Mats</t>
  </si>
  <si>
    <t xml:space="preserve">     Sports Goods excl. Toys</t>
  </si>
  <si>
    <t xml:space="preserve">     Leather Excluding Reptile Leather (Tanned)</t>
  </si>
  <si>
    <t xml:space="preserve">     Leather Manufacturers</t>
  </si>
  <si>
    <t xml:space="preserve">     Foot wear</t>
  </si>
  <si>
    <t xml:space="preserve">     Medical &amp; Surgical Instruments</t>
  </si>
  <si>
    <t xml:space="preserve">     Chemical and Pharmaceuticals</t>
  </si>
  <si>
    <t xml:space="preserve">     Engineering goods</t>
  </si>
  <si>
    <t xml:space="preserve">     Jewellery</t>
  </si>
  <si>
    <t xml:space="preserve">     Cement and cement Products</t>
  </si>
  <si>
    <t xml:space="preserve">     All other items</t>
  </si>
  <si>
    <t>MAJOR IMPORTS</t>
  </si>
  <si>
    <t xml:space="preserve">     Chemicals </t>
  </si>
  <si>
    <t xml:space="preserve">     Drugs &amp; medicines</t>
  </si>
  <si>
    <t xml:space="preserve">     Dyes &amp; colours</t>
  </si>
  <si>
    <t xml:space="preserve">     Chemical fertilizers</t>
  </si>
  <si>
    <t xml:space="preserve">     Electrical goods</t>
  </si>
  <si>
    <t xml:space="preserve">     Machinery non- electrical</t>
  </si>
  <si>
    <t xml:space="preserve">     Transport equipments</t>
  </si>
  <si>
    <t xml:space="preserve">     Paper, Paper board &amp; stationery</t>
  </si>
  <si>
    <t xml:space="preserve">     Tea</t>
  </si>
  <si>
    <t xml:space="preserve">     Sugar refined</t>
  </si>
  <si>
    <t xml:space="preserve">     Art-silk yarn</t>
  </si>
  <si>
    <t xml:space="preserve">     Iron &amp; steel and manufactures there of </t>
  </si>
  <si>
    <t xml:space="preserve">     Non-ferous metals</t>
  </si>
  <si>
    <t xml:space="preserve">     Petroleum and products</t>
  </si>
  <si>
    <t xml:space="preserve">     Oil vegetables </t>
  </si>
  <si>
    <t xml:space="preserve">     Grains, pulses and flour</t>
  </si>
  <si>
    <t xml:space="preserve">     Others </t>
  </si>
  <si>
    <t xml:space="preserve">STATISTICAL ABSTRACT OF PAKISTAN AND SINDH  </t>
  </si>
  <si>
    <t>(COMPARABLE YEARS)</t>
  </si>
  <si>
    <t>SECTOR/VARIABLE</t>
  </si>
  <si>
    <t>YEAR</t>
  </si>
  <si>
    <t>PAKISTAN</t>
  </si>
  <si>
    <t xml:space="preserve"> SINDH</t>
  </si>
  <si>
    <t xml:space="preserve">% SHARE </t>
  </si>
  <si>
    <t>OF SINDH</t>
  </si>
  <si>
    <t>PART B - PAKISTAN AND SINDH</t>
  </si>
  <si>
    <t xml:space="preserve"> HEALTH (government)</t>
  </si>
  <si>
    <t>Numbers</t>
  </si>
  <si>
    <t xml:space="preserve">   (ii) Dispensaries</t>
  </si>
  <si>
    <t xml:space="preserve">   (iii)  Maternity &amp; Child welfare centres</t>
  </si>
  <si>
    <t xml:space="preserve">   (iv) Beds (Hospital and Dispansaries etc.)</t>
  </si>
  <si>
    <t xml:space="preserve"> NUMBER OF TUBEWELLS ( P )</t>
  </si>
  <si>
    <t xml:space="preserve">    TOTAL</t>
  </si>
  <si>
    <t xml:space="preserve">   (i)   Electric</t>
  </si>
  <si>
    <t xml:space="preserve">  (ii)   Diesel</t>
  </si>
  <si>
    <t xml:space="preserve"> FERTILIZER CONSUMPTION</t>
  </si>
  <si>
    <t>"000" N.Tons</t>
  </si>
  <si>
    <t xml:space="preserve"> AGRICULTURE</t>
  </si>
  <si>
    <t xml:space="preserve">    AGRICULTURE FARMS AND THEIR AREA</t>
  </si>
  <si>
    <t xml:space="preserve">    A . FARMS BY SIZE (TOTAL)</t>
  </si>
  <si>
    <t xml:space="preserve"> "000" Nos.</t>
  </si>
  <si>
    <t xml:space="preserve">   (i)    Government Farms</t>
  </si>
  <si>
    <t>*</t>
  </si>
  <si>
    <t xml:space="preserve">  (ii)    Private Farms</t>
  </si>
  <si>
    <t>*= Health facilities run by armed forces and private sector are not included.</t>
  </si>
  <si>
    <t>Cont...</t>
  </si>
  <si>
    <t xml:space="preserve">UNIT </t>
  </si>
  <si>
    <t xml:space="preserve">                  Under 0.5 Hectares</t>
  </si>
  <si>
    <t xml:space="preserve">     0.5  to  under   1.0 Hectares</t>
  </si>
  <si>
    <t xml:space="preserve">     1.0  to  under   2.0 Hectares</t>
  </si>
  <si>
    <t xml:space="preserve">     2.0  to  under   3.0 Hectares</t>
  </si>
  <si>
    <t xml:space="preserve">     3.0  to  under   5.0 Hectares</t>
  </si>
  <si>
    <t xml:space="preserve">     5.0  to  under 10.0 Hectares</t>
  </si>
  <si>
    <t xml:space="preserve">   10.0  to  under 20.0 Hectares</t>
  </si>
  <si>
    <t xml:space="preserve">   20.0  to  under 40.0 Hectares</t>
  </si>
  <si>
    <t xml:space="preserve">   40.0  to  under 60.0 Hectares </t>
  </si>
  <si>
    <t xml:space="preserve">   60.0  and above</t>
  </si>
  <si>
    <t xml:space="preserve">    (i) Owner Farms</t>
  </si>
  <si>
    <t xml:space="preserve">   (ii) Owner Cum Tenant Farms</t>
  </si>
  <si>
    <t xml:space="preserve">  (iii) Tenant Farms</t>
  </si>
  <si>
    <t xml:space="preserve">    C.  FARM AREA BY TENURE</t>
  </si>
  <si>
    <t xml:space="preserve">    TOTAL FARMS AREA</t>
  </si>
  <si>
    <t>Thousand</t>
  </si>
  <si>
    <t>Hectares</t>
  </si>
  <si>
    <t xml:space="preserve">    (i) Owner Operated Area</t>
  </si>
  <si>
    <t xml:space="preserve">   (ii) Owner Cum Operated Area</t>
  </si>
  <si>
    <t xml:space="preserve">  (iii) Tenant Operated Area</t>
  </si>
  <si>
    <t xml:space="preserve"> LAND UTILIZATION (P)</t>
  </si>
  <si>
    <t xml:space="preserve">    (i) Geographical Area</t>
  </si>
  <si>
    <t xml:space="preserve"> M. Hectares</t>
  </si>
  <si>
    <t xml:space="preserve">   (ii) Total Area Repoted (iii+iv+v+vi)</t>
  </si>
  <si>
    <t xml:space="preserve">  (iii) Forest Area </t>
  </si>
  <si>
    <t xml:space="preserve">  (iv) Not available for Cultivation</t>
  </si>
  <si>
    <t xml:space="preserve">   (v) Culturable Waste</t>
  </si>
  <si>
    <t xml:space="preserve">  (vi) Cultivated  Area (vii+viii)</t>
  </si>
  <si>
    <t xml:space="preserve"> (vii) Current Fallows</t>
  </si>
  <si>
    <t>(viii) Net Area Sown</t>
  </si>
  <si>
    <t xml:space="preserve">  (ix) Area Sown More than once</t>
  </si>
  <si>
    <t xml:space="preserve">   (x) Total Cropped Area (viii+ix)</t>
  </si>
  <si>
    <t>% SHARE</t>
  </si>
  <si>
    <t xml:space="preserve"> IRRIGATED AREA (TOTAL)</t>
  </si>
  <si>
    <t xml:space="preserve">  M. Hectares</t>
  </si>
  <si>
    <t xml:space="preserve"> PRODUCTION OF PRINCIPAL CROPS</t>
  </si>
  <si>
    <t>"000" Tons</t>
  </si>
  <si>
    <t xml:space="preserve">         (i)  Wheat                            </t>
  </si>
  <si>
    <t xml:space="preserve">        (ii)  Rice </t>
  </si>
  <si>
    <t xml:space="preserve">       (iii)  Cotton</t>
  </si>
  <si>
    <t>"000" Bales</t>
  </si>
  <si>
    <t xml:space="preserve">       (iv)  Jowar</t>
  </si>
  <si>
    <t>"000" M. Tons</t>
  </si>
  <si>
    <t xml:space="preserve">        (v)  Maize</t>
  </si>
  <si>
    <t xml:space="preserve">       (vi)  Bajra</t>
  </si>
  <si>
    <t xml:space="preserve">     (vii) Gram</t>
  </si>
  <si>
    <t xml:space="preserve">    (viii) Sugar-Cane</t>
  </si>
  <si>
    <t xml:space="preserve">      (ix) Barley</t>
  </si>
  <si>
    <t xml:space="preserve">        (x) Rape Seed and Mustard</t>
  </si>
  <si>
    <t xml:space="preserve"> PRODUCTION OF PRINCIPAL FRUITS</t>
  </si>
  <si>
    <t xml:space="preserve">        (i)  Mangoes</t>
  </si>
  <si>
    <t xml:space="preserve">       (ii)  Banana</t>
  </si>
  <si>
    <t xml:space="preserve">      (iii)  Guava</t>
  </si>
  <si>
    <t xml:space="preserve">      (iv)  Dates</t>
  </si>
  <si>
    <t xml:space="preserve">       (v)  Citrus</t>
  </si>
  <si>
    <t xml:space="preserve"> FISHERIES</t>
  </si>
  <si>
    <t xml:space="preserve">      FISH PRODUCTION </t>
  </si>
  <si>
    <t xml:space="preserve"> "000" Tons </t>
  </si>
  <si>
    <t xml:space="preserve">        (i)  Inland</t>
  </si>
  <si>
    <t xml:space="preserve">       (ii)  Marine</t>
  </si>
  <si>
    <t xml:space="preserve"> LIVESTOCK AND POULTRY</t>
  </si>
  <si>
    <t>"000" Heads</t>
  </si>
  <si>
    <t xml:space="preserve">        (i)  Cattle</t>
  </si>
  <si>
    <t xml:space="preserve">       (ii)  Buffaloes</t>
  </si>
  <si>
    <t xml:space="preserve">      (iii)  Sheeps</t>
  </si>
  <si>
    <t xml:space="preserve">      (iv)  Goats</t>
  </si>
  <si>
    <t xml:space="preserve">     (v)  Camels, Horses, Asses &amp; Mules</t>
  </si>
  <si>
    <t xml:space="preserve"> ROADS KILOMETERS IN PAKISTAN</t>
  </si>
  <si>
    <t xml:space="preserve">            TOTAL</t>
  </si>
  <si>
    <t>In "00" K.ms.</t>
  </si>
  <si>
    <t xml:space="preserve">        (i)  High Type</t>
  </si>
  <si>
    <t xml:space="preserve">       (ii)  Low Type</t>
  </si>
  <si>
    <t xml:space="preserve"> EDUCATION  (P)</t>
  </si>
  <si>
    <t xml:space="preserve">      A.  INSTITUTIONS</t>
  </si>
  <si>
    <t xml:space="preserve">      (i)  PRIMARY SCHOOLS </t>
  </si>
  <si>
    <t xml:space="preserve">    Nos.     </t>
  </si>
  <si>
    <t xml:space="preserve">            Male</t>
  </si>
  <si>
    <t xml:space="preserve">            Female</t>
  </si>
  <si>
    <t xml:space="preserve">     (ii) MIDDLE SCHOOLS      </t>
  </si>
  <si>
    <t xml:space="preserve">    (iii)  SECONDARY SCHOOLS </t>
  </si>
  <si>
    <t xml:space="preserve">   (iv)  INTERMEDIATE AND DEGREE COLLEGES </t>
  </si>
  <si>
    <t xml:space="preserve">     B.  ENROLMENT</t>
  </si>
  <si>
    <t xml:space="preserve">     (i)  PRIMARY STAGE  (I  TO  V)      </t>
  </si>
  <si>
    <t>In "000"</t>
  </si>
  <si>
    <t xml:space="preserve">     (iii) SECONDARY STAGE  (VI  to  X)       </t>
  </si>
  <si>
    <t xml:space="preserve">     (iv) INTERMEDIATE AND DEGREE COLLEGES (XI to XIV) *</t>
  </si>
  <si>
    <t>* Higher secondary schools are included in intermediate colleges.</t>
  </si>
  <si>
    <t xml:space="preserve">     (i)  PRIMARY SCHOOLS  </t>
  </si>
  <si>
    <t xml:space="preserve"> Numbers</t>
  </si>
  <si>
    <t xml:space="preserve">             Male</t>
  </si>
  <si>
    <t xml:space="preserve"> Do.</t>
  </si>
  <si>
    <t xml:space="preserve">             Female</t>
  </si>
  <si>
    <t xml:space="preserve">    (ii)  MIDDLE SCHOOLS </t>
  </si>
  <si>
    <t xml:space="preserve">    (ii)  SECONDARY SCHOOLS </t>
  </si>
  <si>
    <t xml:space="preserve">   (iii)  INTERMEDIATE AND DEGREE COLLEGES</t>
  </si>
  <si>
    <t xml:space="preserve"> FUEL AND POWER</t>
  </si>
  <si>
    <t xml:space="preserve">      (i)  Gas Production </t>
  </si>
  <si>
    <t>MCFT</t>
  </si>
  <si>
    <t xml:space="preserve">     (ii)  Electricity Generated </t>
  </si>
  <si>
    <t>MnKWH</t>
  </si>
  <si>
    <t xml:space="preserve">    (iii)  Crude Oil</t>
  </si>
  <si>
    <t>US Barrels</t>
  </si>
  <si>
    <t xml:space="preserve"> INDUSTRIAL PRODUCTION</t>
  </si>
  <si>
    <t xml:space="preserve">      (i)  Vegetable Ghee</t>
  </si>
  <si>
    <t xml:space="preserve">     (ii)  Sugar</t>
  </si>
  <si>
    <t xml:space="preserve">    (iii)  Cotton (Fine,Med,Coarse)</t>
    <phoneticPr fontId="0" type="noConversion"/>
  </si>
  <si>
    <t>"000" Sq. Meters</t>
  </si>
  <si>
    <t xml:space="preserve">     (v)  Cement</t>
  </si>
  <si>
    <t xml:space="preserve">    (vi)  Fertilizer Urea</t>
  </si>
  <si>
    <t>"000"  Tons</t>
  </si>
  <si>
    <t xml:space="preserve"> MANUFACTURING</t>
  </si>
  <si>
    <t xml:space="preserve">           No. of Reporting Establishments</t>
  </si>
  <si>
    <t xml:space="preserve"> Nos.</t>
  </si>
  <si>
    <t xml:space="preserve">           Average Daily Employment</t>
  </si>
  <si>
    <t xml:space="preserve">           Employment Cost</t>
  </si>
  <si>
    <t>In Million Rs.</t>
  </si>
  <si>
    <t xml:space="preserve">           Industrial Cost</t>
  </si>
  <si>
    <t xml:space="preserve">           Value of Production</t>
  </si>
  <si>
    <t xml:space="preserve">           Gross Value added</t>
  </si>
  <si>
    <t xml:space="preserve"> YEAR</t>
  </si>
  <si>
    <t xml:space="preserve"> PAKISTAN</t>
  </si>
  <si>
    <t>PRODUCTION OF MINERALS</t>
  </si>
  <si>
    <t>'000'' KGs</t>
  </si>
  <si>
    <t xml:space="preserve">       (i)  Coal</t>
  </si>
  <si>
    <t xml:space="preserve">      (ii)  Lime Stone</t>
  </si>
  <si>
    <t xml:space="preserve">     (iii)  Silica Sand</t>
  </si>
  <si>
    <t>POPULATION</t>
  </si>
  <si>
    <t xml:space="preserve">      POPULATION BY AREA AND SEX</t>
  </si>
  <si>
    <t xml:space="preserve">      TOTAL (A+B) </t>
  </si>
  <si>
    <t>"000" Persons</t>
  </si>
  <si>
    <t xml:space="preserve">      A.  URBAN (i + ii+iii)</t>
  </si>
  <si>
    <t xml:space="preserve">      (i)   Male</t>
  </si>
  <si>
    <t xml:space="preserve">     (ii)   Female</t>
  </si>
  <si>
    <t xml:space="preserve">     (iii)  Transgender</t>
  </si>
  <si>
    <t xml:space="preserve">      B.  RURAL (i + ii+iii)</t>
  </si>
  <si>
    <t xml:space="preserve">      TOTAL (C+D) </t>
  </si>
  <si>
    <t>1998</t>
  </si>
  <si>
    <t xml:space="preserve">      C.  URBAN (i + ii+iii)</t>
  </si>
  <si>
    <t xml:space="preserve">      D.  RURAL (i + ii+iii)</t>
  </si>
  <si>
    <t>LITERACY RATIO BY SEX (TEN YEARS AND ABOVE)</t>
  </si>
  <si>
    <t xml:space="preserve">     BOTH SEXES  (TOTAL)</t>
  </si>
  <si>
    <t>Percent</t>
  </si>
  <si>
    <t xml:space="preserve">                  ..</t>
  </si>
  <si>
    <t xml:space="preserve">     Both Sexes      (Rural)</t>
  </si>
  <si>
    <t xml:space="preserve">     Both Sexes     (Urban)</t>
  </si>
  <si>
    <t xml:space="preserve">     Male                (Total)</t>
  </si>
  <si>
    <t xml:space="preserve">     Male                (Rural)</t>
  </si>
  <si>
    <t xml:space="preserve">     Male               (Urban)</t>
  </si>
  <si>
    <t xml:space="preserve">     Female             (Total)</t>
  </si>
  <si>
    <t xml:space="preserve">     Female             (Rural)</t>
  </si>
  <si>
    <t xml:space="preserve">     Female            (Urban)</t>
  </si>
  <si>
    <t>2019-20</t>
  </si>
  <si>
    <t>2015-16</t>
  </si>
  <si>
    <t xml:space="preserve"> IN 2019-20</t>
  </si>
  <si>
    <t xml:space="preserve">  2018-19</t>
  </si>
  <si>
    <t xml:space="preserve"> STATISTICAL ABSTRACT OF PAKISTAN, 2018-19 AND 2019-20</t>
  </si>
  <si>
    <r>
      <rPr>
        <b/>
        <sz val="10"/>
        <rFont val="Times New Roman"/>
        <family val="1"/>
      </rPr>
      <t>Source</t>
    </r>
    <r>
      <rPr>
        <sz val="10"/>
        <rFont val="Times New Roman"/>
        <family val="1"/>
      </rPr>
      <t>:- Pakistan Statistical Year Book 2019.</t>
    </r>
  </si>
  <si>
    <t xml:space="preserve"> IN 2018-19</t>
  </si>
  <si>
    <t xml:space="preserve">  2017-18</t>
  </si>
  <si>
    <t xml:space="preserve">    B.  PRIVATE FARMS BY TENURE TOTAL:</t>
  </si>
  <si>
    <r>
      <t xml:space="preserve">    </t>
    </r>
    <r>
      <rPr>
        <b/>
        <sz val="10"/>
        <rFont val="Times New Roman"/>
        <family val="1"/>
      </rPr>
      <t>Source</t>
    </r>
    <r>
      <rPr>
        <sz val="10"/>
        <rFont val="Times New Roman"/>
        <family val="1"/>
      </rPr>
      <t>:- Pakistan Statistical Year Book 2019.</t>
    </r>
  </si>
  <si>
    <t>Source: Pakistan Economics Survey 2020-21</t>
  </si>
  <si>
    <t>C.  TEACHING STAFF</t>
  </si>
  <si>
    <t>2018-19 (P)</t>
  </si>
  <si>
    <t>XX</t>
  </si>
  <si>
    <t>XXI</t>
  </si>
  <si>
    <r>
      <rPr>
        <b/>
        <sz val="12"/>
        <rFont val="Times New Roman"/>
        <family val="1"/>
      </rPr>
      <t>Source</t>
    </r>
    <r>
      <rPr>
        <sz val="12"/>
        <rFont val="Times New Roman"/>
        <family val="1"/>
      </rPr>
      <t>:- Pakistan Statistical Year Book 2019.</t>
    </r>
  </si>
  <si>
    <t>XXII</t>
  </si>
  <si>
    <t>XXIII</t>
  </si>
  <si>
    <t xml:space="preserve">   (i)   Hospital</t>
  </si>
  <si>
    <t>XXIV</t>
  </si>
  <si>
    <t>XXVIII</t>
  </si>
  <si>
    <t>Source:- Pakistan Statistical Year Book 2019.</t>
  </si>
  <si>
    <t>XXVI</t>
  </si>
  <si>
    <t>XXVII</t>
  </si>
  <si>
    <t>XXIX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</si>
</sst>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164" formatCode="_(* #,##0.00_);_(* \(#,##0.00\);_(* &quot;-&quot;??_);_(@_)"/>
    <numFmt numFmtId="165" formatCode="General_)"/>
    <numFmt numFmtId="166" formatCode="#,##0.00_);\(#,##0.00\)\ "/>
    <numFmt numFmtId="167" formatCode="#,##0.0_);\(#,##0.0\)"/>
    <numFmt numFmtId="168" formatCode="_(* #,##0.0_);_(* \(#,##0.0\);_(* &quot;-&quot;??_);_(@_)"/>
    <numFmt numFmtId="169" formatCode="#,##0.000_);\(#,##0.000\)"/>
    <numFmt numFmtId="170" formatCode="_(* #,##0_);_(* \(#,##0\);_(* &quot;-&quot;??_);_(@_)"/>
    <numFmt numFmtId="171" formatCode="\ \ \ \ \(\P\)\ \ \ \ \ \ #,##0_);\(#,##0\)"/>
    <numFmt numFmtId="172" formatCode="#,##0.0"/>
    <numFmt numFmtId="173" formatCode="#,##0;[Red]#,##0"/>
    <numFmt numFmtId="174" formatCode="0.0"/>
    <numFmt numFmtId="175" formatCode="#,##0.0000;\-#,##0.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ms Rmn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u/>
      <sz val="14"/>
      <color indexed="12"/>
      <name val="Tms Rmn"/>
      <family val="1"/>
    </font>
    <font>
      <u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b/>
      <i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/>
      <sz val="16"/>
      <name val="Times New Roman"/>
      <family val="1"/>
    </font>
    <font>
      <b/>
      <u val="double"/>
      <sz val="16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i/>
      <sz val="14"/>
      <name val="Times New Roman"/>
      <family val="1"/>
    </font>
    <font>
      <sz val="14"/>
      <name val="Tms Rm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</cellStyleXfs>
  <cellXfs count="414">
    <xf numFmtId="0" fontId="0" fillId="0" borderId="0" xfId="0"/>
    <xf numFmtId="165" fontId="3" fillId="0" borderId="0" xfId="2" applyFont="1" applyFill="1" applyBorder="1" applyAlignment="1">
      <alignment horizontal="centerContinuous"/>
    </xf>
    <xf numFmtId="165" fontId="4" fillId="0" borderId="0" xfId="2" applyFont="1" applyAlignment="1">
      <alignment horizontal="centerContinuous"/>
    </xf>
    <xf numFmtId="165" fontId="3" fillId="0" borderId="0" xfId="2" applyFont="1" applyAlignment="1">
      <alignment horizontal="centerContinuous"/>
    </xf>
    <xf numFmtId="165" fontId="4" fillId="0" borderId="0" xfId="2" applyFont="1"/>
    <xf numFmtId="165" fontId="5" fillId="0" borderId="0" xfId="2" applyFont="1" applyAlignment="1"/>
    <xf numFmtId="165" fontId="3" fillId="0" borderId="0" xfId="2" applyFont="1"/>
    <xf numFmtId="165" fontId="3" fillId="0" borderId="7" xfId="2" applyFont="1" applyFill="1" applyBorder="1" applyAlignment="1">
      <alignment horizontal="fill"/>
    </xf>
    <xf numFmtId="165" fontId="3" fillId="0" borderId="7" xfId="2" applyFont="1" applyBorder="1" applyAlignment="1">
      <alignment horizontal="fill"/>
    </xf>
    <xf numFmtId="165" fontId="4" fillId="0" borderId="0" xfId="2" applyFont="1" applyFill="1"/>
    <xf numFmtId="165" fontId="4" fillId="0" borderId="0" xfId="2" applyFont="1" applyFill="1" applyAlignment="1">
      <alignment horizontal="left" indent="1"/>
    </xf>
    <xf numFmtId="165" fontId="4" fillId="0" borderId="0" xfId="2" applyFont="1" applyAlignment="1">
      <alignment horizontal="center"/>
    </xf>
    <xf numFmtId="37" fontId="4" fillId="0" borderId="0" xfId="2" applyNumberFormat="1" applyFont="1"/>
    <xf numFmtId="39" fontId="4" fillId="0" borderId="0" xfId="2" applyNumberFormat="1" applyFont="1" applyProtection="1"/>
    <xf numFmtId="165" fontId="4" fillId="0" borderId="0" xfId="2" applyFont="1" applyFill="1" applyAlignment="1">
      <alignment horizontal="left"/>
    </xf>
    <xf numFmtId="165" fontId="3" fillId="0" borderId="0" xfId="2" applyFont="1" applyBorder="1" applyAlignment="1">
      <alignment horizontal="center"/>
    </xf>
    <xf numFmtId="37" fontId="3" fillId="0" borderId="0" xfId="2" applyNumberFormat="1" applyFont="1" applyBorder="1" applyProtection="1"/>
    <xf numFmtId="39" fontId="3" fillId="0" borderId="0" xfId="2" applyNumberFormat="1" applyFont="1" applyBorder="1" applyProtection="1"/>
    <xf numFmtId="165" fontId="3" fillId="0" borderId="0" xfId="2" quotePrefix="1" applyFont="1" applyAlignment="1">
      <alignment horizontal="centerContinuous"/>
    </xf>
    <xf numFmtId="37" fontId="4" fillId="0" borderId="0" xfId="2" applyNumberFormat="1" applyFont="1" applyAlignment="1" applyProtection="1">
      <alignment horizontal="left"/>
    </xf>
    <xf numFmtId="39" fontId="4" fillId="0" borderId="0" xfId="2" applyNumberFormat="1" applyFont="1" applyBorder="1" applyAlignment="1" applyProtection="1">
      <alignment horizontal="right"/>
    </xf>
    <xf numFmtId="165" fontId="3" fillId="0" borderId="0" xfId="2" applyFont="1" applyBorder="1"/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2" borderId="7" xfId="0" applyFont="1" applyFill="1" applyBorder="1" applyAlignment="1">
      <alignment horizontal="fill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0" xfId="0" quotePrefix="1" applyFont="1" applyFill="1" applyAlignment="1">
      <alignment horizontal="right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3" fillId="2" borderId="0" xfId="0" applyFont="1" applyFill="1"/>
    <xf numFmtId="0" fontId="3" fillId="2" borderId="8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7" xfId="0" quotePrefix="1" applyFont="1" applyFill="1" applyBorder="1" applyAlignment="1">
      <alignment horizontal="right"/>
    </xf>
    <xf numFmtId="0" fontId="3" fillId="2" borderId="7" xfId="0" applyFont="1" applyFill="1" applyBorder="1" applyAlignment="1">
      <alignment horizontal="left"/>
    </xf>
    <xf numFmtId="0" fontId="3" fillId="2" borderId="7" xfId="0" quotePrefix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fill"/>
    </xf>
    <xf numFmtId="0" fontId="4" fillId="2" borderId="0" xfId="0" applyFont="1" applyFill="1" applyBorder="1" applyAlignment="1">
      <alignment horizontal="fill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171" fontId="4" fillId="2" borderId="0" xfId="0" quotePrefix="1" applyNumberFormat="1" applyFont="1" applyFill="1" applyAlignment="1" applyProtection="1">
      <alignment horizontal="right"/>
    </xf>
    <xf numFmtId="0" fontId="4" fillId="0" borderId="0" xfId="0" applyFont="1"/>
    <xf numFmtId="0" fontId="10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Continuous"/>
    </xf>
    <xf numFmtId="0" fontId="10" fillId="0" borderId="0" xfId="0" quotePrefix="1" applyFont="1" applyFill="1" applyAlignment="1">
      <alignment horizontal="centerContinuous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fill"/>
    </xf>
    <xf numFmtId="0" fontId="10" fillId="0" borderId="0" xfId="0" applyFont="1" applyFill="1" applyBorder="1"/>
    <xf numFmtId="0" fontId="9" fillId="0" borderId="7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fill"/>
    </xf>
    <xf numFmtId="165" fontId="4" fillId="0" borderId="0" xfId="2" applyFont="1" applyFill="1" applyBorder="1" applyAlignment="1"/>
    <xf numFmtId="165" fontId="3" fillId="0" borderId="0" xfId="2" applyFont="1" applyBorder="1" applyAlignment="1">
      <alignment horizontal="center"/>
    </xf>
    <xf numFmtId="165" fontId="6" fillId="0" borderId="0" xfId="2" applyFont="1" applyBorder="1" applyAlignment="1">
      <alignment horizontal="center"/>
    </xf>
    <xf numFmtId="0" fontId="12" fillId="0" borderId="0" xfId="0" applyFont="1"/>
    <xf numFmtId="0" fontId="0" fillId="0" borderId="0" xfId="0" applyFill="1"/>
    <xf numFmtId="0" fontId="3" fillId="0" borderId="7" xfId="0" applyFont="1" applyFill="1" applyBorder="1" applyAlignment="1">
      <alignment horizontal="fill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quotePrefix="1" applyFont="1" applyFill="1"/>
    <xf numFmtId="0" fontId="4" fillId="0" borderId="0" xfId="0" applyFont="1" applyFill="1" applyBorder="1" applyAlignment="1">
      <alignment horizontal="center"/>
    </xf>
    <xf numFmtId="37" fontId="4" fillId="0" borderId="0" xfId="0" applyNumberFormat="1" applyFont="1" applyFill="1" applyBorder="1" applyProtection="1"/>
    <xf numFmtId="39" fontId="4" fillId="0" borderId="0" xfId="0" applyNumberFormat="1" applyFont="1" applyFill="1" applyBorder="1" applyProtection="1"/>
    <xf numFmtId="0" fontId="4" fillId="0" borderId="0" xfId="0" quotePrefix="1" applyFont="1" applyFill="1" applyAlignment="1">
      <alignment horizontal="right"/>
    </xf>
    <xf numFmtId="0" fontId="14" fillId="0" borderId="0" xfId="0" quotePrefix="1" applyFont="1" applyFill="1" applyAlignment="1">
      <alignment horizontal="centerContinuous"/>
    </xf>
    <xf numFmtId="0" fontId="14" fillId="0" borderId="0" xfId="0" quotePrefix="1" applyFont="1" applyAlignment="1">
      <alignment horizontal="centerContinuous"/>
    </xf>
    <xf numFmtId="0" fontId="3" fillId="0" borderId="7" xfId="0" applyFont="1" applyFill="1" applyBorder="1" applyAlignment="1">
      <alignment horizontal="centerContinuous"/>
    </xf>
    <xf numFmtId="0" fontId="9" fillId="0" borderId="7" xfId="0" applyFont="1" applyFill="1" applyBorder="1" applyAlignment="1">
      <alignment horizontal="centerContinuous"/>
    </xf>
    <xf numFmtId="0" fontId="10" fillId="0" borderId="7" xfId="0" applyFont="1" applyFill="1" applyBorder="1" applyAlignment="1">
      <alignment horizontal="centerContinuous"/>
    </xf>
    <xf numFmtId="0" fontId="9" fillId="0" borderId="7" xfId="0" quotePrefix="1" applyFont="1" applyFill="1" applyBorder="1" applyAlignment="1">
      <alignment horizontal="right"/>
    </xf>
    <xf numFmtId="165" fontId="14" fillId="0" borderId="0" xfId="2" applyFont="1" applyAlignment="1">
      <alignment horizontal="center"/>
    </xf>
    <xf numFmtId="165" fontId="13" fillId="0" borderId="0" xfId="2" applyFont="1" applyAlignment="1"/>
    <xf numFmtId="0" fontId="16" fillId="2" borderId="0" xfId="0" applyFont="1" applyFill="1" applyAlignment="1">
      <alignment horizontal="center"/>
    </xf>
    <xf numFmtId="0" fontId="17" fillId="2" borderId="0" xfId="0" applyFont="1" applyFill="1"/>
    <xf numFmtId="165" fontId="13" fillId="0" borderId="0" xfId="2" applyFont="1" applyBorder="1"/>
    <xf numFmtId="0" fontId="15" fillId="0" borderId="0" xfId="0" applyFont="1" applyFill="1" applyAlignment="1">
      <alignment horizontal="centerContinuous"/>
    </xf>
    <xf numFmtId="0" fontId="13" fillId="0" borderId="0" xfId="0" applyFont="1" applyFill="1" applyAlignment="1">
      <alignment horizontal="right"/>
    </xf>
    <xf numFmtId="0" fontId="13" fillId="0" borderId="0" xfId="0" applyFont="1"/>
    <xf numFmtId="0" fontId="6" fillId="0" borderId="0" xfId="0" applyFont="1" applyFill="1" applyAlignment="1">
      <alignment horizontal="centerContinuous"/>
    </xf>
    <xf numFmtId="0" fontId="19" fillId="0" borderId="0" xfId="0" quotePrefix="1" applyFont="1" applyFill="1" applyAlignment="1">
      <alignment horizontal="centerContinuous"/>
    </xf>
    <xf numFmtId="0" fontId="18" fillId="0" borderId="0" xfId="0" applyFont="1" applyFill="1" applyAlignment="1">
      <alignment horizontal="left"/>
    </xf>
    <xf numFmtId="165" fontId="16" fillId="0" borderId="0" xfId="2" applyFont="1" applyAlignment="1">
      <alignment horizontal="center"/>
    </xf>
    <xf numFmtId="37" fontId="16" fillId="0" borderId="0" xfId="2" applyNumberFormat="1" applyFont="1"/>
    <xf numFmtId="39" fontId="16" fillId="0" borderId="0" xfId="2" applyNumberFormat="1" applyFont="1" applyProtection="1"/>
    <xf numFmtId="0" fontId="1" fillId="0" borderId="0" xfId="0" applyFont="1"/>
    <xf numFmtId="165" fontId="17" fillId="0" borderId="0" xfId="2" applyFont="1" applyFill="1" applyAlignment="1">
      <alignment horizontal="left"/>
    </xf>
    <xf numFmtId="37" fontId="16" fillId="0" borderId="0" xfId="2" applyNumberFormat="1" applyFont="1" applyAlignment="1">
      <alignment horizontal="left"/>
    </xf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7" fillId="0" borderId="7" xfId="0" applyFont="1" applyBorder="1" applyAlignment="1">
      <alignment horizontal="left"/>
    </xf>
    <xf numFmtId="0" fontId="17" fillId="0" borderId="7" xfId="0" quotePrefix="1" applyFont="1" applyBorder="1" applyAlignment="1">
      <alignment horizontal="right"/>
    </xf>
    <xf numFmtId="0" fontId="17" fillId="0" borderId="7" xfId="0" quotePrefix="1" applyFont="1" applyBorder="1" applyAlignment="1">
      <alignment horizontal="center"/>
    </xf>
    <xf numFmtId="0" fontId="17" fillId="2" borderId="0" xfId="0" quotePrefix="1" applyFont="1" applyFill="1" applyAlignment="1">
      <alignment horizontal="right"/>
    </xf>
    <xf numFmtId="0" fontId="17" fillId="0" borderId="7" xfId="0" quotePrefix="1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20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/>
    <xf numFmtId="0" fontId="6" fillId="0" borderId="0" xfId="0" applyFont="1" applyFill="1" applyAlignment="1">
      <alignment horizontal="center"/>
    </xf>
    <xf numFmtId="37" fontId="15" fillId="0" borderId="0" xfId="0" applyNumberFormat="1" applyFont="1" applyFill="1" applyProtection="1"/>
    <xf numFmtId="39" fontId="15" fillId="0" borderId="0" xfId="0" applyNumberFormat="1" applyFont="1" applyFill="1" applyProtection="1"/>
    <xf numFmtId="0" fontId="6" fillId="0" borderId="0" xfId="0" quotePrefix="1" applyFont="1" applyFill="1" applyAlignment="1">
      <alignment horizontal="center"/>
    </xf>
    <xf numFmtId="39" fontId="6" fillId="0" borderId="0" xfId="0" applyNumberFormat="1" applyFont="1" applyFill="1" applyProtection="1"/>
    <xf numFmtId="0" fontId="17" fillId="0" borderId="7" xfId="0" applyFont="1" applyBorder="1" applyAlignment="1">
      <alignment horizontal="right"/>
    </xf>
    <xf numFmtId="0" fontId="16" fillId="2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20" fillId="0" borderId="0" xfId="0" applyFont="1"/>
    <xf numFmtId="0" fontId="11" fillId="0" borderId="0" xfId="0" applyFont="1" applyFill="1"/>
    <xf numFmtId="165" fontId="6" fillId="0" borderId="0" xfId="2" applyFont="1" applyAlignment="1">
      <alignment horizontal="center"/>
    </xf>
    <xf numFmtId="165" fontId="6" fillId="0" borderId="0" xfId="2" applyFont="1" applyFill="1" applyBorder="1" applyAlignment="1">
      <alignment horizontal="center"/>
    </xf>
    <xf numFmtId="165" fontId="14" fillId="0" borderId="0" xfId="2" applyFont="1" applyAlignment="1">
      <alignment horizontal="center"/>
    </xf>
    <xf numFmtId="39" fontId="6" fillId="0" borderId="0" xfId="2" applyNumberFormat="1" applyFont="1" applyProtection="1"/>
    <xf numFmtId="165" fontId="14" fillId="0" borderId="2" xfId="2" applyFont="1" applyFill="1" applyBorder="1"/>
    <xf numFmtId="165" fontId="14" fillId="0" borderId="2" xfId="2" applyFont="1" applyFill="1" applyBorder="1" applyAlignment="1">
      <alignment horizontal="left"/>
    </xf>
    <xf numFmtId="165" fontId="14" fillId="0" borderId="3" xfId="2" quotePrefix="1" applyFont="1" applyFill="1" applyBorder="1" applyAlignment="1">
      <alignment horizontal="center"/>
    </xf>
    <xf numFmtId="165" fontId="14" fillId="0" borderId="5" xfId="2" applyFont="1" applyFill="1" applyBorder="1" applyAlignment="1">
      <alignment horizontal="center"/>
    </xf>
    <xf numFmtId="165" fontId="14" fillId="0" borderId="5" xfId="2" quotePrefix="1" applyFont="1" applyFill="1" applyBorder="1" applyAlignment="1">
      <alignment horizontal="center"/>
    </xf>
    <xf numFmtId="165" fontId="14" fillId="0" borderId="0" xfId="2" applyFont="1" applyFill="1" applyBorder="1" applyAlignment="1">
      <alignment horizontal="center"/>
    </xf>
    <xf numFmtId="165" fontId="14" fillId="0" borderId="5" xfId="2" applyFont="1" applyFill="1" applyBorder="1"/>
    <xf numFmtId="165" fontId="14" fillId="0" borderId="5" xfId="2" applyFont="1" applyFill="1" applyBorder="1" applyAlignment="1">
      <alignment horizontal="left"/>
    </xf>
    <xf numFmtId="165" fontId="15" fillId="0" borderId="0" xfId="2" applyFont="1" applyFill="1" applyAlignment="1">
      <alignment horizontal="left" indent="1"/>
    </xf>
    <xf numFmtId="165" fontId="15" fillId="0" borderId="0" xfId="2" applyFont="1" applyAlignment="1">
      <alignment horizontal="center"/>
    </xf>
    <xf numFmtId="37" fontId="15" fillId="0" borderId="0" xfId="2" applyNumberFormat="1" applyFont="1"/>
    <xf numFmtId="39" fontId="15" fillId="0" borderId="0" xfId="2" applyNumberFormat="1" applyFont="1" applyProtection="1"/>
    <xf numFmtId="165" fontId="15" fillId="0" borderId="0" xfId="2" applyFont="1" applyFill="1" applyAlignment="1">
      <alignment horizontal="left"/>
    </xf>
    <xf numFmtId="37" fontId="6" fillId="0" borderId="0" xfId="2" applyNumberFormat="1" applyFont="1"/>
    <xf numFmtId="37" fontId="15" fillId="0" borderId="0" xfId="2" applyNumberFormat="1" applyFont="1" applyAlignment="1">
      <alignment horizontal="left"/>
    </xf>
    <xf numFmtId="37" fontId="15" fillId="0" borderId="0" xfId="2" applyNumberFormat="1" applyFont="1" applyFill="1"/>
    <xf numFmtId="165" fontId="14" fillId="0" borderId="0" xfId="2" applyFont="1" applyFill="1" applyAlignment="1">
      <alignment horizontal="left"/>
    </xf>
    <xf numFmtId="37" fontId="6" fillId="0" borderId="0" xfId="2" applyNumberFormat="1" applyFont="1" applyAlignment="1">
      <alignment horizontal="left"/>
    </xf>
    <xf numFmtId="37" fontId="15" fillId="0" borderId="0" xfId="2" quotePrefix="1" applyNumberFormat="1" applyFont="1" applyAlignment="1">
      <alignment horizontal="right"/>
    </xf>
    <xf numFmtId="39" fontId="6" fillId="0" borderId="0" xfId="2" quotePrefix="1" applyNumberFormat="1" applyFont="1"/>
    <xf numFmtId="37" fontId="6" fillId="0" borderId="8" xfId="2" applyNumberFormat="1" applyFont="1" applyBorder="1" applyAlignment="1">
      <alignment horizontal="left"/>
    </xf>
    <xf numFmtId="165" fontId="15" fillId="0" borderId="8" xfId="2" applyFont="1" applyBorder="1" applyAlignment="1">
      <alignment horizontal="center"/>
    </xf>
    <xf numFmtId="37" fontId="6" fillId="0" borderId="8" xfId="2" applyNumberFormat="1" applyFont="1" applyBorder="1" applyProtection="1"/>
    <xf numFmtId="0" fontId="22" fillId="0" borderId="0" xfId="0" applyFont="1"/>
    <xf numFmtId="0" fontId="23" fillId="0" borderId="0" xfId="0" applyFont="1"/>
    <xf numFmtId="165" fontId="14" fillId="0" borderId="0" xfId="2" applyFont="1" applyFill="1" applyAlignment="1">
      <alignment horizontal="left"/>
    </xf>
    <xf numFmtId="165" fontId="15" fillId="0" borderId="0" xfId="2" applyFont="1" applyFill="1" applyBorder="1" applyAlignment="1"/>
    <xf numFmtId="165" fontId="6" fillId="0" borderId="0" xfId="2" applyFont="1" applyFill="1" applyAlignment="1">
      <alignment horizontal="left"/>
    </xf>
    <xf numFmtId="165" fontId="13" fillId="0" borderId="0" xfId="2" applyFont="1" applyAlignment="1">
      <alignment horizontal="right"/>
    </xf>
    <xf numFmtId="165" fontId="21" fillId="0" borderId="0" xfId="2" applyFont="1" applyAlignment="1">
      <alignment horizontal="center"/>
    </xf>
    <xf numFmtId="165" fontId="3" fillId="0" borderId="1" xfId="2" applyFont="1" applyFill="1" applyBorder="1" applyAlignment="1">
      <alignment horizontal="left" vertical="center"/>
    </xf>
    <xf numFmtId="165" fontId="3" fillId="0" borderId="4" xfId="2" applyFont="1" applyFill="1" applyBorder="1" applyAlignment="1">
      <alignment horizontal="left" vertical="center"/>
    </xf>
    <xf numFmtId="165" fontId="3" fillId="0" borderId="6" xfId="2" applyFont="1" applyFill="1" applyBorder="1" applyAlignment="1">
      <alignment horizontal="left" vertical="center"/>
    </xf>
    <xf numFmtId="165" fontId="6" fillId="0" borderId="0" xfId="2" applyFont="1" applyFill="1" applyBorder="1" applyAlignment="1">
      <alignment horizontal="center"/>
    </xf>
    <xf numFmtId="165" fontId="14" fillId="0" borderId="1" xfId="2" applyFont="1" applyFill="1" applyBorder="1" applyAlignment="1">
      <alignment horizontal="left" vertical="center"/>
    </xf>
    <xf numFmtId="165" fontId="14" fillId="0" borderId="4" xfId="2" applyFont="1" applyFill="1" applyBorder="1" applyAlignment="1">
      <alignment horizontal="left" vertical="center"/>
    </xf>
    <xf numFmtId="165" fontId="14" fillId="0" borderId="6" xfId="2" applyFont="1" applyFill="1" applyBorder="1" applyAlignment="1">
      <alignment horizontal="left" vertical="center"/>
    </xf>
    <xf numFmtId="165" fontId="6" fillId="0" borderId="0" xfId="2" applyFont="1" applyAlignment="1">
      <alignment horizontal="center"/>
    </xf>
    <xf numFmtId="165" fontId="6" fillId="0" borderId="0" xfId="2" applyFont="1" applyBorder="1" applyAlignment="1">
      <alignment horizontal="center"/>
    </xf>
    <xf numFmtId="0" fontId="13" fillId="0" borderId="0" xfId="0" applyFont="1" applyFill="1" applyAlignment="1">
      <alignment horizontal="right"/>
    </xf>
    <xf numFmtId="0" fontId="14" fillId="0" borderId="0" xfId="0" quotePrefix="1" applyFont="1" applyAlignment="1">
      <alignment horizontal="center"/>
    </xf>
    <xf numFmtId="0" fontId="18" fillId="0" borderId="0" xfId="0" applyFont="1" applyFill="1" applyAlignment="1">
      <alignment horizontal="right"/>
    </xf>
    <xf numFmtId="165" fontId="14" fillId="0" borderId="0" xfId="2" applyFont="1" applyAlignment="1">
      <alignment horizontal="left"/>
    </xf>
    <xf numFmtId="165" fontId="6" fillId="0" borderId="1" xfId="2" applyFont="1" applyFill="1" applyBorder="1" applyAlignment="1">
      <alignment horizontal="left" vertical="center"/>
    </xf>
    <xf numFmtId="165" fontId="6" fillId="0" borderId="2" xfId="2" applyFont="1" applyFill="1" applyBorder="1"/>
    <xf numFmtId="165" fontId="6" fillId="0" borderId="2" xfId="2" applyFont="1" applyFill="1" applyBorder="1" applyAlignment="1">
      <alignment horizontal="left"/>
    </xf>
    <xf numFmtId="165" fontId="6" fillId="0" borderId="3" xfId="2" quotePrefix="1" applyFont="1" applyFill="1" applyBorder="1" applyAlignment="1">
      <alignment horizontal="center"/>
    </xf>
    <xf numFmtId="165" fontId="6" fillId="0" borderId="4" xfId="2" applyFont="1" applyFill="1" applyBorder="1" applyAlignment="1">
      <alignment horizontal="left" vertical="center"/>
    </xf>
    <xf numFmtId="165" fontId="6" fillId="0" borderId="5" xfId="2" applyFont="1" applyFill="1" applyBorder="1" applyAlignment="1">
      <alignment horizontal="center"/>
    </xf>
    <xf numFmtId="165" fontId="6" fillId="0" borderId="5" xfId="2" quotePrefix="1" applyFont="1" applyFill="1" applyBorder="1" applyAlignment="1">
      <alignment horizontal="center"/>
    </xf>
    <xf numFmtId="165" fontId="6" fillId="0" borderId="5" xfId="2" applyFont="1" applyFill="1" applyBorder="1"/>
    <xf numFmtId="165" fontId="6" fillId="0" borderId="6" xfId="2" applyFont="1" applyFill="1" applyBorder="1" applyAlignment="1">
      <alignment horizontal="left" vertical="center"/>
    </xf>
    <xf numFmtId="165" fontId="6" fillId="0" borderId="5" xfId="2" applyFont="1" applyFill="1" applyBorder="1" applyAlignment="1">
      <alignment horizontal="left"/>
    </xf>
    <xf numFmtId="165" fontId="6" fillId="0" borderId="0" xfId="2" applyFont="1" applyBorder="1" applyAlignment="1">
      <alignment horizontal="left"/>
    </xf>
    <xf numFmtId="165" fontId="6" fillId="0" borderId="0" xfId="2" quotePrefix="1" applyFont="1" applyBorder="1" applyAlignment="1">
      <alignment horizontal="center"/>
    </xf>
    <xf numFmtId="168" fontId="6" fillId="0" borderId="0" xfId="1" applyNumberFormat="1" applyFont="1" applyBorder="1"/>
    <xf numFmtId="39" fontId="6" fillId="0" borderId="0" xfId="2" applyNumberFormat="1" applyFont="1" applyBorder="1" applyAlignment="1" applyProtection="1">
      <alignment horizontal="right"/>
    </xf>
    <xf numFmtId="165" fontId="24" fillId="0" borderId="0" xfId="2" applyFont="1" applyBorder="1" applyAlignment="1">
      <alignment horizontal="left"/>
    </xf>
    <xf numFmtId="165" fontId="24" fillId="0" borderId="0" xfId="2" applyFont="1" applyBorder="1" applyAlignment="1">
      <alignment horizontal="center"/>
    </xf>
    <xf numFmtId="167" fontId="24" fillId="0" borderId="0" xfId="2" applyNumberFormat="1" applyFont="1" applyBorder="1" applyAlignment="1" applyProtection="1"/>
    <xf numFmtId="39" fontId="24" fillId="0" borderId="0" xfId="2" applyNumberFormat="1" applyFont="1" applyBorder="1" applyAlignment="1" applyProtection="1">
      <alignment horizontal="right"/>
    </xf>
    <xf numFmtId="165" fontId="24" fillId="0" borderId="8" xfId="2" applyFont="1" applyBorder="1" applyAlignment="1">
      <alignment horizontal="left"/>
    </xf>
    <xf numFmtId="165" fontId="24" fillId="0" borderId="8" xfId="2" applyFont="1" applyBorder="1" applyAlignment="1">
      <alignment horizontal="center"/>
    </xf>
    <xf numFmtId="167" fontId="24" fillId="0" borderId="8" xfId="2" applyNumberFormat="1" applyFont="1" applyBorder="1" applyAlignment="1" applyProtection="1"/>
    <xf numFmtId="39" fontId="24" fillId="0" borderId="8" xfId="2" applyNumberFormat="1" applyFont="1" applyBorder="1" applyAlignment="1" applyProtection="1">
      <alignment horizontal="right"/>
    </xf>
    <xf numFmtId="165" fontId="21" fillId="0" borderId="0" xfId="2" applyFont="1" applyBorder="1" applyAlignment="1">
      <alignment horizontal="center" vertical="center"/>
    </xf>
    <xf numFmtId="0" fontId="0" fillId="0" borderId="0" xfId="0" applyAlignment="1">
      <alignment vertical="center"/>
    </xf>
    <xf numFmtId="165" fontId="21" fillId="0" borderId="0" xfId="2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quotePrefix="1" applyFont="1" applyFill="1" applyAlignment="1">
      <alignment horizontal="center"/>
    </xf>
    <xf numFmtId="0" fontId="15" fillId="2" borderId="0" xfId="0" applyFont="1" applyFill="1" applyAlignment="1">
      <alignment horizontal="left"/>
    </xf>
    <xf numFmtId="0" fontId="17" fillId="0" borderId="7" xfId="0" quotePrefix="1" applyFont="1" applyFill="1" applyBorder="1" applyAlignment="1">
      <alignment horizontal="right"/>
    </xf>
    <xf numFmtId="0" fontId="3" fillId="2" borderId="0" xfId="0" quotePrefix="1" applyFont="1" applyFill="1" applyAlignment="1">
      <alignment horizontal="right"/>
    </xf>
    <xf numFmtId="0" fontId="25" fillId="0" borderId="0" xfId="0" quotePrefix="1" applyFont="1" applyFill="1" applyAlignment="1">
      <alignment horizontal="centerContinuous"/>
    </xf>
    <xf numFmtId="0" fontId="19" fillId="0" borderId="7" xfId="0" applyFont="1" applyFill="1" applyBorder="1" applyAlignment="1">
      <alignment horizontal="left"/>
    </xf>
    <xf numFmtId="0" fontId="19" fillId="0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right"/>
    </xf>
    <xf numFmtId="0" fontId="19" fillId="0" borderId="8" xfId="0" applyFont="1" applyFill="1" applyBorder="1"/>
    <xf numFmtId="0" fontId="19" fillId="0" borderId="0" xfId="0" applyFont="1" applyFill="1" applyAlignment="1">
      <alignment horizontal="center"/>
    </xf>
    <xf numFmtId="0" fontId="19" fillId="0" borderId="8" xfId="0" applyFont="1" applyFill="1" applyBorder="1" applyAlignment="1">
      <alignment horizontal="right"/>
    </xf>
    <xf numFmtId="0" fontId="19" fillId="0" borderId="0" xfId="0" applyFont="1" applyFill="1" applyAlignment="1">
      <alignment horizontal="left"/>
    </xf>
    <xf numFmtId="0" fontId="19" fillId="0" borderId="0" xfId="0" quotePrefix="1" applyFont="1" applyFill="1" applyAlignment="1">
      <alignment horizontal="center"/>
    </xf>
    <xf numFmtId="0" fontId="27" fillId="0" borderId="0" xfId="0" quotePrefix="1" applyFont="1" applyFill="1" applyAlignment="1">
      <alignment horizontal="right"/>
    </xf>
    <xf numFmtId="0" fontId="27" fillId="0" borderId="0" xfId="0" applyFont="1" applyFill="1"/>
    <xf numFmtId="0" fontId="28" fillId="0" borderId="0" xfId="0" applyFont="1" applyFill="1"/>
    <xf numFmtId="0" fontId="27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/>
    </xf>
    <xf numFmtId="37" fontId="24" fillId="0" borderId="0" xfId="0" applyNumberFormat="1" applyFont="1" applyFill="1"/>
    <xf numFmtId="39" fontId="27" fillId="0" borderId="0" xfId="0" applyNumberFormat="1" applyFont="1" applyFill="1"/>
    <xf numFmtId="0" fontId="28" fillId="0" borderId="0" xfId="0" applyFont="1"/>
    <xf numFmtId="0" fontId="19" fillId="0" borderId="0" xfId="0" applyFont="1" applyFill="1"/>
    <xf numFmtId="0" fontId="19" fillId="0" borderId="0" xfId="0" quotePrefix="1" applyFont="1" applyAlignment="1">
      <alignment horizontal="left"/>
    </xf>
    <xf numFmtId="0" fontId="19" fillId="0" borderId="0" xfId="0" applyFont="1" applyAlignment="1">
      <alignment horizontal="center"/>
    </xf>
    <xf numFmtId="37" fontId="19" fillId="0" borderId="0" xfId="0" applyNumberFormat="1" applyFont="1"/>
    <xf numFmtId="39" fontId="19" fillId="0" borderId="0" xfId="0" applyNumberFormat="1" applyFont="1"/>
    <xf numFmtId="0" fontId="27" fillId="0" borderId="0" xfId="0" quotePrefix="1" applyFont="1" applyAlignment="1">
      <alignment horizontal="left"/>
    </xf>
    <xf numFmtId="0" fontId="27" fillId="0" borderId="0" xfId="0" applyFont="1" applyAlignment="1">
      <alignment horizontal="center"/>
    </xf>
    <xf numFmtId="37" fontId="27" fillId="0" borderId="0" xfId="0" applyNumberFormat="1" applyFont="1"/>
    <xf numFmtId="39" fontId="27" fillId="0" borderId="0" xfId="0" applyNumberFormat="1" applyFont="1"/>
    <xf numFmtId="0" fontId="27" fillId="0" borderId="0" xfId="0" applyFont="1" applyAlignment="1">
      <alignment horizontal="left"/>
    </xf>
    <xf numFmtId="175" fontId="27" fillId="0" borderId="0" xfId="0" applyNumberFormat="1" applyFont="1"/>
    <xf numFmtId="169" fontId="27" fillId="0" borderId="0" xfId="0" applyNumberFormat="1" applyFont="1"/>
    <xf numFmtId="0" fontId="27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center"/>
    </xf>
    <xf numFmtId="2" fontId="19" fillId="0" borderId="0" xfId="0" applyNumberFormat="1" applyFont="1" applyFill="1" applyBorder="1" applyAlignment="1">
      <alignment horizontal="right"/>
    </xf>
    <xf numFmtId="165" fontId="19" fillId="0" borderId="0" xfId="0" quotePrefix="1" applyNumberFormat="1" applyFont="1" applyFill="1" applyBorder="1" applyAlignment="1" applyProtection="1">
      <alignment horizontal="right"/>
    </xf>
    <xf numFmtId="2" fontId="27" fillId="0" borderId="0" xfId="0" applyNumberFormat="1" applyFont="1" applyFill="1" applyBorder="1" applyAlignment="1">
      <alignment horizontal="right"/>
    </xf>
    <xf numFmtId="0" fontId="27" fillId="0" borderId="0" xfId="0" quotePrefix="1" applyFont="1" applyFill="1" applyAlignment="1">
      <alignment horizontal="left"/>
    </xf>
    <xf numFmtId="2" fontId="27" fillId="0" borderId="0" xfId="0" applyNumberFormat="1" applyFont="1" applyFill="1" applyBorder="1" applyAlignment="1" applyProtection="1">
      <alignment horizontal="right"/>
    </xf>
    <xf numFmtId="165" fontId="27" fillId="0" borderId="0" xfId="0" quotePrefix="1" applyNumberFormat="1" applyFont="1" applyFill="1" applyBorder="1" applyAlignment="1" applyProtection="1">
      <alignment horizontal="right"/>
    </xf>
    <xf numFmtId="2" fontId="24" fillId="0" borderId="0" xfId="0" applyNumberFormat="1" applyFont="1" applyBorder="1" applyAlignment="1">
      <alignment horizontal="right"/>
    </xf>
    <xf numFmtId="0" fontId="27" fillId="0" borderId="8" xfId="0" quotePrefix="1" applyFont="1" applyFill="1" applyBorder="1" applyAlignment="1">
      <alignment horizontal="left"/>
    </xf>
    <xf numFmtId="0" fontId="19" fillId="0" borderId="8" xfId="0" applyFont="1" applyFill="1" applyBorder="1" applyAlignment="1">
      <alignment horizontal="center"/>
    </xf>
    <xf numFmtId="2" fontId="24" fillId="0" borderId="8" xfId="0" applyNumberFormat="1" applyFont="1" applyBorder="1" applyAlignment="1">
      <alignment horizontal="right"/>
    </xf>
    <xf numFmtId="165" fontId="27" fillId="0" borderId="8" xfId="0" quotePrefix="1" applyNumberFormat="1" applyFont="1" applyFill="1" applyBorder="1" applyAlignment="1" applyProtection="1">
      <alignment horizontal="right"/>
    </xf>
    <xf numFmtId="0" fontId="24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center"/>
    </xf>
    <xf numFmtId="39" fontId="24" fillId="0" borderId="0" xfId="0" applyNumberFormat="1" applyFont="1" applyFill="1"/>
    <xf numFmtId="0" fontId="24" fillId="0" borderId="0" xfId="0" applyFont="1" applyFill="1" applyAlignment="1">
      <alignment horizontal="left"/>
    </xf>
    <xf numFmtId="0" fontId="24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37" fontId="14" fillId="0" borderId="0" xfId="0" applyNumberFormat="1" applyFont="1" applyFill="1" applyAlignment="1" applyProtection="1">
      <alignment horizontal="right"/>
    </xf>
    <xf numFmtId="37" fontId="14" fillId="0" borderId="0" xfId="0" applyNumberFormat="1" applyFont="1" applyFill="1" applyProtection="1"/>
    <xf numFmtId="39" fontId="14" fillId="0" borderId="0" xfId="0" applyNumberFormat="1" applyFont="1" applyFill="1" applyProtection="1"/>
    <xf numFmtId="37" fontId="24" fillId="0" borderId="0" xfId="0" applyNumberFormat="1" applyFont="1" applyFill="1" applyAlignment="1" applyProtection="1">
      <alignment horizontal="right"/>
    </xf>
    <xf numFmtId="37" fontId="24" fillId="0" borderId="0" xfId="0" applyNumberFormat="1" applyFont="1" applyFill="1" applyProtection="1"/>
    <xf numFmtId="169" fontId="24" fillId="0" borderId="0" xfId="0" quotePrefix="1" applyNumberFormat="1" applyFont="1" applyFill="1" applyAlignment="1" applyProtection="1">
      <alignment horizontal="right"/>
    </xf>
    <xf numFmtId="169" fontId="24" fillId="0" borderId="0" xfId="0" applyNumberFormat="1" applyFont="1" applyFill="1" applyAlignment="1" applyProtection="1">
      <alignment horizontal="right"/>
    </xf>
    <xf numFmtId="169" fontId="24" fillId="0" borderId="0" xfId="0" applyNumberFormat="1" applyFont="1" applyFill="1" applyProtection="1"/>
    <xf numFmtId="39" fontId="24" fillId="0" borderId="0" xfId="0" applyNumberFormat="1" applyFont="1" applyFill="1" applyProtection="1"/>
    <xf numFmtId="0" fontId="24" fillId="0" borderId="8" xfId="0" applyFont="1" applyFill="1" applyBorder="1" applyAlignment="1">
      <alignment horizontal="center"/>
    </xf>
    <xf numFmtId="37" fontId="24" fillId="0" borderId="8" xfId="0" applyNumberFormat="1" applyFont="1" applyFill="1" applyBorder="1" applyProtection="1"/>
    <xf numFmtId="39" fontId="24" fillId="0" borderId="8" xfId="0" applyNumberFormat="1" applyFont="1" applyFill="1" applyBorder="1" applyProtection="1"/>
    <xf numFmtId="0" fontId="24" fillId="0" borderId="0" xfId="0" applyFont="1" applyFill="1"/>
    <xf numFmtId="0" fontId="24" fillId="0" borderId="8" xfId="0" quotePrefix="1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0" fontId="14" fillId="0" borderId="7" xfId="0" quotePrefix="1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7" xfId="0" quotePrefix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quotePrefix="1" applyFont="1" applyFill="1" applyBorder="1" applyAlignment="1">
      <alignment horizontal="left" vertical="top"/>
    </xf>
    <xf numFmtId="0" fontId="21" fillId="0" borderId="0" xfId="0" quotePrefix="1" applyFont="1" applyFill="1" applyAlignment="1">
      <alignment horizontal="center"/>
    </xf>
    <xf numFmtId="0" fontId="21" fillId="0" borderId="0" xfId="0" quotePrefix="1" applyFont="1" applyFill="1" applyAlignment="1">
      <alignment horizontal="centerContinuous" vertical="top"/>
    </xf>
    <xf numFmtId="0" fontId="26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wrapText="1"/>
    </xf>
    <xf numFmtId="0" fontId="14" fillId="0" borderId="8" xfId="0" applyFont="1" applyFill="1" applyBorder="1"/>
    <xf numFmtId="0" fontId="19" fillId="0" borderId="8" xfId="0" applyFont="1" applyFill="1" applyBorder="1" applyAlignment="1">
      <alignment horizontal="center" wrapText="1"/>
    </xf>
    <xf numFmtId="0" fontId="6" fillId="0" borderId="0" xfId="0" applyFont="1" applyFill="1" applyAlignment="1"/>
    <xf numFmtId="0" fontId="11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14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center" wrapText="1"/>
    </xf>
    <xf numFmtId="167" fontId="14" fillId="0" borderId="0" xfId="0" quotePrefix="1" applyNumberFormat="1" applyFont="1" applyFill="1"/>
    <xf numFmtId="37" fontId="14" fillId="0" borderId="0" xfId="0" quotePrefix="1" applyNumberFormat="1" applyFont="1" applyFill="1"/>
    <xf numFmtId="39" fontId="14" fillId="0" borderId="0" xfId="0" applyNumberFormat="1" applyFont="1" applyFill="1"/>
    <xf numFmtId="0" fontId="24" fillId="0" borderId="0" xfId="0" applyFont="1" applyFill="1" applyAlignment="1">
      <alignment horizontal="center" wrapText="1"/>
    </xf>
    <xf numFmtId="167" fontId="24" fillId="0" borderId="0" xfId="0" applyNumberFormat="1" applyFont="1" applyFill="1"/>
    <xf numFmtId="167" fontId="24" fillId="0" borderId="0" xfId="0" quotePrefix="1" applyNumberFormat="1" applyFont="1" applyFill="1"/>
    <xf numFmtId="0" fontId="27" fillId="0" borderId="0" xfId="0" applyFont="1" applyFill="1" applyAlignment="1">
      <alignment horizontal="center" wrapText="1"/>
    </xf>
    <xf numFmtId="37" fontId="27" fillId="0" borderId="0" xfId="0" quotePrefix="1" applyNumberFormat="1" applyFont="1" applyFill="1"/>
    <xf numFmtId="37" fontId="27" fillId="0" borderId="0" xfId="0" applyNumberFormat="1" applyFont="1" applyFill="1"/>
    <xf numFmtId="172" fontId="14" fillId="0" borderId="0" xfId="0" quotePrefix="1" applyNumberFormat="1" applyFont="1" applyFill="1"/>
    <xf numFmtId="172" fontId="24" fillId="0" borderId="0" xfId="0" applyNumberFormat="1" applyFont="1" applyFill="1"/>
    <xf numFmtId="172" fontId="24" fillId="0" borderId="0" xfId="0" quotePrefix="1" applyNumberFormat="1" applyFont="1" applyFill="1"/>
    <xf numFmtId="172" fontId="27" fillId="0" borderId="0" xfId="0" quotePrefix="1" applyNumberFormat="1" applyFont="1" applyFill="1"/>
    <xf numFmtId="172" fontId="19" fillId="0" borderId="0" xfId="0" quotePrefix="1" applyNumberFormat="1" applyFont="1" applyFill="1"/>
    <xf numFmtId="172" fontId="19" fillId="0" borderId="0" xfId="0" applyNumberFormat="1" applyFont="1" applyFill="1"/>
    <xf numFmtId="0" fontId="19" fillId="0" borderId="0" xfId="0" quotePrefix="1" applyFont="1" applyFill="1" applyAlignment="1">
      <alignment horizontal="center" wrapText="1"/>
    </xf>
    <xf numFmtId="173" fontId="24" fillId="0" borderId="0" xfId="0" applyNumberFormat="1" applyFont="1" applyFill="1"/>
    <xf numFmtId="37" fontId="24" fillId="0" borderId="0" xfId="0" applyNumberFormat="1" applyFont="1" applyFill="1" applyAlignment="1">
      <alignment horizontal="right"/>
    </xf>
    <xf numFmtId="173" fontId="27" fillId="0" borderId="0" xfId="0" applyNumberFormat="1" applyFont="1" applyFill="1" applyProtection="1"/>
    <xf numFmtId="37" fontId="27" fillId="0" borderId="0" xfId="0" applyNumberFormat="1" applyFont="1" applyFill="1" applyProtection="1"/>
    <xf numFmtId="39" fontId="27" fillId="0" borderId="0" xfId="0" applyNumberFormat="1" applyFont="1" applyFill="1" applyProtection="1"/>
    <xf numFmtId="37" fontId="27" fillId="0" borderId="0" xfId="0" applyNumberFormat="1" applyFont="1" applyFill="1" applyAlignment="1">
      <alignment horizontal="right"/>
    </xf>
    <xf numFmtId="165" fontId="21" fillId="0" borderId="0" xfId="2" applyFont="1" applyAlignment="1">
      <alignment horizontal="center" vertical="center"/>
    </xf>
    <xf numFmtId="2" fontId="24" fillId="0" borderId="0" xfId="2" applyNumberFormat="1" applyFont="1" applyAlignment="1">
      <alignment horizontal="left"/>
    </xf>
    <xf numFmtId="37" fontId="24" fillId="0" borderId="0" xfId="2" applyNumberFormat="1" applyFont="1" applyAlignment="1">
      <alignment horizontal="left"/>
    </xf>
    <xf numFmtId="165" fontId="24" fillId="0" borderId="0" xfId="2" applyFont="1" applyAlignment="1">
      <alignment horizontal="center"/>
    </xf>
    <xf numFmtId="37" fontId="24" fillId="0" borderId="0" xfId="2" applyNumberFormat="1" applyFont="1"/>
    <xf numFmtId="39" fontId="24" fillId="0" borderId="0" xfId="2" applyNumberFormat="1" applyFont="1" applyProtection="1"/>
    <xf numFmtId="37" fontId="24" fillId="0" borderId="0" xfId="2" applyNumberFormat="1" applyFont="1" applyFill="1"/>
    <xf numFmtId="39" fontId="24" fillId="0" borderId="0" xfId="2" applyNumberFormat="1" applyFont="1" applyFill="1" applyProtection="1"/>
    <xf numFmtId="165" fontId="24" fillId="0" borderId="0" xfId="2" applyFont="1" applyFill="1" applyAlignment="1">
      <alignment horizontal="left"/>
    </xf>
    <xf numFmtId="37" fontId="14" fillId="0" borderId="0" xfId="2" applyNumberFormat="1" applyFont="1"/>
    <xf numFmtId="165" fontId="24" fillId="0" borderId="0" xfId="2" applyFont="1" applyFill="1" applyAlignment="1">
      <alignment horizontal="left" indent="1"/>
    </xf>
    <xf numFmtId="37" fontId="14" fillId="0" borderId="0" xfId="2" applyNumberFormat="1" applyFont="1" applyProtection="1"/>
    <xf numFmtId="39" fontId="14" fillId="0" borderId="0" xfId="2" applyNumberFormat="1" applyFont="1" applyAlignment="1" applyProtection="1"/>
    <xf numFmtId="37" fontId="14" fillId="0" borderId="0" xfId="2" quotePrefix="1" applyNumberFormat="1" applyFont="1" applyAlignment="1">
      <alignment horizontal="right"/>
    </xf>
    <xf numFmtId="39" fontId="14" fillId="0" borderId="0" xfId="2" applyNumberFormat="1" applyFont="1" applyProtection="1"/>
    <xf numFmtId="166" fontId="6" fillId="0" borderId="8" xfId="2" applyNumberFormat="1" applyFont="1" applyBorder="1" applyAlignment="1" applyProtection="1">
      <alignment horizontal="right"/>
    </xf>
    <xf numFmtId="165" fontId="29" fillId="0" borderId="0" xfId="2" quotePrefix="1" applyFont="1" applyBorder="1" applyAlignment="1">
      <alignment horizontal="center"/>
    </xf>
    <xf numFmtId="165" fontId="30" fillId="0" borderId="0" xfId="2" quotePrefix="1" applyFont="1" applyBorder="1" applyAlignment="1">
      <alignment horizontal="center"/>
    </xf>
    <xf numFmtId="165" fontId="21" fillId="0" borderId="0" xfId="2" applyFont="1" applyFill="1" applyAlignment="1">
      <alignment horizontal="left"/>
    </xf>
    <xf numFmtId="37" fontId="14" fillId="0" borderId="0" xfId="2" applyNumberFormat="1" applyFont="1" applyAlignment="1">
      <alignment horizontal="left"/>
    </xf>
    <xf numFmtId="3" fontId="14" fillId="0" borderId="0" xfId="2" applyNumberFormat="1" applyFont="1" applyFill="1" applyBorder="1" applyAlignment="1">
      <alignment horizontal="right" vertical="top" wrapText="1"/>
    </xf>
    <xf numFmtId="39" fontId="14" fillId="0" borderId="0" xfId="2" quotePrefix="1" applyNumberFormat="1" applyFont="1"/>
    <xf numFmtId="37" fontId="14" fillId="0" borderId="8" xfId="2" applyNumberFormat="1" applyFont="1" applyBorder="1"/>
    <xf numFmtId="39" fontId="14" fillId="0" borderId="8" xfId="2" applyNumberFormat="1" applyFont="1" applyBorder="1" applyProtection="1"/>
    <xf numFmtId="165" fontId="24" fillId="0" borderId="0" xfId="2" applyFont="1" applyAlignment="1">
      <alignment horizontal="left"/>
    </xf>
    <xf numFmtId="167" fontId="14" fillId="0" borderId="0" xfId="2" applyNumberFormat="1" applyFont="1" applyFill="1" applyAlignment="1" applyProtection="1"/>
    <xf numFmtId="39" fontId="14" fillId="0" borderId="0" xfId="2" applyNumberFormat="1" applyFont="1" applyAlignment="1" applyProtection="1">
      <alignment horizontal="right"/>
    </xf>
    <xf numFmtId="167" fontId="24" fillId="0" borderId="0" xfId="2" applyNumberFormat="1" applyFont="1" applyAlignment="1" applyProtection="1"/>
    <xf numFmtId="167" fontId="24" fillId="0" borderId="0" xfId="2" applyNumberFormat="1" applyFont="1" applyFill="1" applyAlignment="1" applyProtection="1"/>
    <xf numFmtId="165" fontId="21" fillId="0" borderId="0" xfId="2" applyFont="1" applyAlignment="1">
      <alignment horizontal="left"/>
    </xf>
    <xf numFmtId="165" fontId="14" fillId="0" borderId="0" xfId="2" quotePrefix="1" applyFont="1" applyAlignment="1">
      <alignment horizontal="center"/>
    </xf>
    <xf numFmtId="0" fontId="29" fillId="0" borderId="0" xfId="0" quotePrefix="1" applyFont="1" applyFill="1" applyAlignment="1">
      <alignment horizontal="left"/>
    </xf>
    <xf numFmtId="0" fontId="15" fillId="2" borderId="0" xfId="0" applyFont="1" applyFill="1"/>
    <xf numFmtId="0" fontId="6" fillId="2" borderId="0" xfId="0" applyFont="1" applyFill="1"/>
    <xf numFmtId="0" fontId="24" fillId="2" borderId="0" xfId="0" applyFont="1" applyFill="1" applyAlignment="1">
      <alignment horizontal="left"/>
    </xf>
    <xf numFmtId="0" fontId="14" fillId="2" borderId="0" xfId="0" quotePrefix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7" fontId="24" fillId="2" borderId="0" xfId="0" applyNumberFormat="1" applyFont="1" applyFill="1" applyProtection="1"/>
    <xf numFmtId="39" fontId="31" fillId="2" borderId="0" xfId="3" applyNumberFormat="1" applyFont="1" applyFill="1" applyAlignment="1" applyProtection="1"/>
    <xf numFmtId="0" fontId="24" fillId="2" borderId="0" xfId="0" quotePrefix="1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4" fillId="2" borderId="0" xfId="0" applyFont="1" applyFill="1"/>
    <xf numFmtId="0" fontId="14" fillId="2" borderId="0" xfId="0" applyFont="1" applyFill="1" applyAlignment="1">
      <alignment horizontal="left"/>
    </xf>
    <xf numFmtId="37" fontId="14" fillId="2" borderId="0" xfId="0" applyNumberFormat="1" applyFont="1" applyFill="1" applyProtection="1"/>
    <xf numFmtId="39" fontId="32" fillId="2" borderId="0" xfId="3" applyNumberFormat="1" applyFont="1" applyFill="1" applyAlignment="1" applyProtection="1"/>
    <xf numFmtId="0" fontId="14" fillId="2" borderId="0" xfId="0" applyFont="1" applyFill="1"/>
    <xf numFmtId="0" fontId="24" fillId="2" borderId="0" xfId="0" applyFont="1" applyFill="1" applyAlignment="1">
      <alignment horizontal="right"/>
    </xf>
    <xf numFmtId="39" fontId="31" fillId="0" borderId="0" xfId="3" applyNumberFormat="1" applyFont="1" applyFill="1" applyAlignment="1" applyProtection="1"/>
    <xf numFmtId="0" fontId="17" fillId="0" borderId="7" xfId="0" applyFont="1" applyFill="1" applyBorder="1" applyAlignment="1">
      <alignment horizontal="right"/>
    </xf>
    <xf numFmtId="0" fontId="33" fillId="0" borderId="0" xfId="0" applyFont="1" applyAlignment="1">
      <alignment horizontal="left" vertical="center"/>
    </xf>
    <xf numFmtId="167" fontId="24" fillId="0" borderId="0" xfId="0" applyNumberFormat="1" applyFont="1" applyFill="1" applyBorder="1" applyProtection="1"/>
    <xf numFmtId="39" fontId="24" fillId="0" borderId="0" xfId="0" quotePrefix="1" applyNumberFormat="1" applyFont="1" applyFill="1" applyBorder="1" applyProtection="1"/>
    <xf numFmtId="39" fontId="24" fillId="0" borderId="0" xfId="0" applyNumberFormat="1" applyFont="1" applyFill="1" applyBorder="1" applyProtection="1"/>
    <xf numFmtId="167" fontId="24" fillId="0" borderId="0" xfId="0" applyNumberFormat="1" applyFont="1" applyFill="1" applyBorder="1"/>
    <xf numFmtId="0" fontId="21" fillId="0" borderId="0" xfId="0" quotePrefix="1" applyFont="1" applyAlignment="1">
      <alignment horizontal="centerContinuous"/>
    </xf>
    <xf numFmtId="0" fontId="3" fillId="2" borderId="7" xfId="0" quotePrefix="1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39" fontId="24" fillId="0" borderId="0" xfId="0" quotePrefix="1" applyNumberFormat="1" applyFont="1" applyFill="1" applyBorder="1" applyAlignment="1" applyProtection="1">
      <alignment horizontal="right"/>
    </xf>
    <xf numFmtId="167" fontId="14" fillId="0" borderId="0" xfId="0" applyNumberFormat="1" applyFont="1" applyFill="1" applyBorder="1" applyProtection="1"/>
    <xf numFmtId="39" fontId="14" fillId="0" borderId="0" xfId="0" applyNumberFormat="1" applyFont="1" applyFill="1" applyBorder="1" applyProtection="1"/>
    <xf numFmtId="4" fontId="14" fillId="0" borderId="0" xfId="0" applyNumberFormat="1" applyFont="1" applyFill="1" applyBorder="1"/>
    <xf numFmtId="0" fontId="14" fillId="0" borderId="0" xfId="0" applyFont="1" applyFill="1" applyBorder="1"/>
    <xf numFmtId="174" fontId="24" fillId="0" borderId="0" xfId="1" applyNumberFormat="1" applyFont="1" applyFill="1" applyBorder="1" applyAlignment="1" applyProtection="1">
      <alignment horizontal="right"/>
    </xf>
    <xf numFmtId="168" fontId="24" fillId="0" borderId="0" xfId="1" applyNumberFormat="1" applyFont="1" applyFill="1" applyBorder="1" applyProtection="1"/>
    <xf numFmtId="168" fontId="24" fillId="0" borderId="0" xfId="1" applyNumberFormat="1" applyFont="1" applyFill="1" applyBorder="1" applyAlignment="1">
      <alignment horizontal="right"/>
    </xf>
    <xf numFmtId="174" fontId="24" fillId="0" borderId="0" xfId="1" applyNumberFormat="1" applyFont="1" applyFill="1" applyBorder="1" applyAlignment="1">
      <alignment horizontal="right"/>
    </xf>
    <xf numFmtId="0" fontId="14" fillId="2" borderId="0" xfId="0" quotePrefix="1" applyFont="1" applyFill="1" applyAlignment="1">
      <alignment horizontal="left"/>
    </xf>
    <xf numFmtId="39" fontId="24" fillId="2" borderId="0" xfId="0" applyNumberFormat="1" applyFont="1" applyFill="1" applyProtection="1"/>
    <xf numFmtId="37" fontId="14" fillId="2" borderId="0" xfId="0" applyNumberFormat="1" applyFont="1" applyFill="1" applyBorder="1" applyAlignment="1" applyProtection="1"/>
    <xf numFmtId="39" fontId="14" fillId="2" borderId="0" xfId="0" applyNumberFormat="1" applyFont="1" applyFill="1" applyBorder="1" applyProtection="1"/>
    <xf numFmtId="37" fontId="24" fillId="2" borderId="0" xfId="0" applyNumberFormat="1" applyFont="1" applyFill="1" applyBorder="1" applyAlignment="1" applyProtection="1"/>
    <xf numFmtId="39" fontId="24" fillId="2" borderId="0" xfId="0" applyNumberFormat="1" applyFont="1" applyFill="1" applyBorder="1" applyProtection="1"/>
    <xf numFmtId="0" fontId="34" fillId="2" borderId="0" xfId="0" applyFont="1" applyFill="1"/>
    <xf numFmtId="37" fontId="14" fillId="2" borderId="0" xfId="0" applyNumberFormat="1" applyFont="1" applyFill="1"/>
    <xf numFmtId="164" fontId="14" fillId="2" borderId="0" xfId="1" applyFont="1" applyFill="1" applyBorder="1" applyProtection="1"/>
    <xf numFmtId="37" fontId="24" fillId="2" borderId="0" xfId="0" applyNumberFormat="1" applyFont="1" applyFill="1"/>
    <xf numFmtId="170" fontId="24" fillId="2" borderId="0" xfId="1" applyNumberFormat="1" applyFont="1" applyFill="1" applyBorder="1" applyProtection="1"/>
    <xf numFmtId="164" fontId="24" fillId="2" borderId="0" xfId="1" applyFont="1" applyFill="1" applyBorder="1" applyProtection="1"/>
    <xf numFmtId="0" fontId="24" fillId="2" borderId="8" xfId="0" quotePrefix="1" applyFont="1" applyFill="1" applyBorder="1" applyAlignment="1">
      <alignment horizontal="left"/>
    </xf>
    <xf numFmtId="0" fontId="24" fillId="2" borderId="8" xfId="0" applyFont="1" applyFill="1" applyBorder="1" applyAlignment="1">
      <alignment horizontal="center"/>
    </xf>
    <xf numFmtId="41" fontId="24" fillId="2" borderId="8" xfId="4" applyFont="1" applyFill="1" applyBorder="1"/>
    <xf numFmtId="170" fontId="24" fillId="2" borderId="8" xfId="1" applyNumberFormat="1" applyFont="1" applyFill="1" applyBorder="1" applyProtection="1"/>
    <xf numFmtId="0" fontId="6" fillId="2" borderId="0" xfId="0" quotePrefix="1" applyFont="1" applyFill="1" applyAlignment="1">
      <alignment horizontal="left"/>
    </xf>
    <xf numFmtId="37" fontId="15" fillId="2" borderId="0" xfId="0" applyNumberFormat="1" applyFont="1" applyFill="1"/>
    <xf numFmtId="0" fontId="15" fillId="2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9" fontId="6" fillId="2" borderId="0" xfId="0" quotePrefix="1" applyNumberFormat="1" applyFont="1" applyFill="1" applyAlignment="1">
      <alignment horizontal="right"/>
    </xf>
    <xf numFmtId="39" fontId="6" fillId="2" borderId="0" xfId="0" applyNumberFormat="1" applyFont="1" applyFill="1"/>
    <xf numFmtId="39" fontId="15" fillId="2" borderId="0" xfId="0" applyNumberFormat="1" applyFont="1" applyFill="1"/>
    <xf numFmtId="37" fontId="15" fillId="2" borderId="0" xfId="0" quotePrefix="1" applyNumberFormat="1" applyFont="1" applyFill="1" applyAlignment="1">
      <alignment horizontal="right"/>
    </xf>
    <xf numFmtId="4" fontId="15" fillId="2" borderId="0" xfId="0" applyNumberFormat="1" applyFont="1" applyFill="1"/>
    <xf numFmtId="37" fontId="6" fillId="2" borderId="0" xfId="0" quotePrefix="1" applyNumberFormat="1" applyFont="1" applyFill="1" applyAlignment="1">
      <alignment horizontal="right"/>
    </xf>
    <xf numFmtId="2" fontId="15" fillId="2" borderId="0" xfId="0" applyNumberFormat="1" applyFont="1" applyFill="1"/>
    <xf numFmtId="39" fontId="15" fillId="2" borderId="0" xfId="0" quotePrefix="1" applyNumberFormat="1" applyFont="1" applyFill="1" applyAlignment="1">
      <alignment horizontal="right"/>
    </xf>
    <xf numFmtId="0" fontId="15" fillId="2" borderId="8" xfId="0" applyFont="1" applyFill="1" applyBorder="1" applyAlignment="1">
      <alignment horizontal="left"/>
    </xf>
    <xf numFmtId="37" fontId="15" fillId="2" borderId="8" xfId="0" applyNumberFormat="1" applyFont="1" applyFill="1" applyBorder="1"/>
    <xf numFmtId="39" fontId="15" fillId="2" borderId="8" xfId="0" applyNumberFormat="1" applyFont="1" applyFill="1" applyBorder="1"/>
    <xf numFmtId="0" fontId="21" fillId="0" borderId="0" xfId="0" quotePrefix="1" applyFont="1" applyAlignment="1">
      <alignment horizontal="center"/>
    </xf>
    <xf numFmtId="0" fontId="21" fillId="0" borderId="0" xfId="0" quotePrefix="1" applyFont="1" applyAlignment="1">
      <alignment horizontal="center"/>
    </xf>
    <xf numFmtId="0" fontId="21" fillId="0" borderId="0" xfId="0" quotePrefix="1" applyFont="1" applyFill="1" applyAlignment="1">
      <alignment horizontal="center" vertical="top"/>
    </xf>
    <xf numFmtId="0" fontId="21" fillId="0" borderId="0" xfId="0" quotePrefix="1" applyFont="1" applyFill="1" applyAlignment="1">
      <alignment horizontal="center" vertical="top"/>
    </xf>
    <xf numFmtId="0" fontId="25" fillId="0" borderId="0" xfId="0" quotePrefix="1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1" builtinId="3"/>
    <cellStyle name="Comma [0]" xfId="4" builtinId="6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=@SUM(E11/D11)*100" TargetMode="External"/><Relationship Id="rId3" Type="http://schemas.openxmlformats.org/officeDocument/2006/relationships/hyperlink" Target="mailto:=@SUM(E11/D11)*100" TargetMode="External"/><Relationship Id="rId7" Type="http://schemas.openxmlformats.org/officeDocument/2006/relationships/hyperlink" Target="mailto:=@SUM(E11/D11)*100" TargetMode="External"/><Relationship Id="rId2" Type="http://schemas.openxmlformats.org/officeDocument/2006/relationships/hyperlink" Target="mailto:=@SUM(E11/D11)*100" TargetMode="External"/><Relationship Id="rId1" Type="http://schemas.openxmlformats.org/officeDocument/2006/relationships/hyperlink" Target="mailto:=@SUM(E11/D11)*100" TargetMode="External"/><Relationship Id="rId6" Type="http://schemas.openxmlformats.org/officeDocument/2006/relationships/hyperlink" Target="mailto:=@SUM(E11/D11)*100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mailto:=@SUM(E11/D11)*100" TargetMode="External"/><Relationship Id="rId10" Type="http://schemas.openxmlformats.org/officeDocument/2006/relationships/hyperlink" Target="mailto:=@SUM(E11/D11)*100" TargetMode="External"/><Relationship Id="rId4" Type="http://schemas.openxmlformats.org/officeDocument/2006/relationships/hyperlink" Target="mailto:=@SUM(E11/D11)*100" TargetMode="External"/><Relationship Id="rId9" Type="http://schemas.openxmlformats.org/officeDocument/2006/relationships/hyperlink" Target="mailto:=@SUM(E11/D11)*10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view="pageBreakPreview" zoomScale="70" zoomScaleNormal="100" zoomScaleSheetLayoutView="70" workbookViewId="0">
      <selection activeCell="G53" sqref="G53"/>
    </sheetView>
  </sheetViews>
  <sheetFormatPr defaultRowHeight="15" x14ac:dyDescent="0.25"/>
  <cols>
    <col min="1" max="1" width="45.7109375" customWidth="1"/>
    <col min="2" max="5" width="20.7109375" customWidth="1"/>
  </cols>
  <sheetData>
    <row r="1" spans="1:5" ht="20.100000000000001" customHeight="1" x14ac:dyDescent="0.25">
      <c r="A1" s="160" t="s">
        <v>294</v>
      </c>
      <c r="B1" s="160"/>
      <c r="C1" s="160"/>
      <c r="D1" s="160"/>
      <c r="E1" s="160"/>
    </row>
    <row r="2" spans="1:5" ht="20.100000000000001" customHeight="1" x14ac:dyDescent="0.25">
      <c r="A2" s="1"/>
      <c r="B2" s="2"/>
      <c r="C2" s="3"/>
      <c r="D2" s="3"/>
      <c r="E2" s="3"/>
    </row>
    <row r="3" spans="1:5" ht="20.100000000000001" customHeight="1" x14ac:dyDescent="0.25">
      <c r="A3" s="4"/>
      <c r="B3" s="5"/>
      <c r="C3" s="155" t="s">
        <v>0</v>
      </c>
      <c r="D3" s="155"/>
      <c r="E3" s="155"/>
    </row>
    <row r="4" spans="1:5" ht="20.100000000000001" customHeight="1" x14ac:dyDescent="0.25">
      <c r="A4" s="6"/>
      <c r="B4" s="6"/>
      <c r="C4" s="6"/>
      <c r="D4" s="6"/>
      <c r="E4" s="6"/>
    </row>
    <row r="5" spans="1:5" s="193" customFormat="1" ht="24.95" customHeight="1" x14ac:dyDescent="0.25">
      <c r="A5" s="194" t="s">
        <v>285</v>
      </c>
      <c r="B5" s="194"/>
      <c r="C5" s="194"/>
      <c r="D5" s="194"/>
      <c r="E5" s="194"/>
    </row>
    <row r="6" spans="1:5" s="193" customFormat="1" ht="20.25" customHeight="1" x14ac:dyDescent="0.25">
      <c r="A6" s="309"/>
      <c r="B6" s="309"/>
      <c r="C6" s="309"/>
      <c r="D6" s="309"/>
      <c r="E6" s="309"/>
    </row>
    <row r="7" spans="1:5" ht="20.100000000000001" customHeight="1" x14ac:dyDescent="0.3">
      <c r="A7" s="79"/>
      <c r="B7" s="79"/>
      <c r="C7" s="79"/>
      <c r="D7" s="79"/>
      <c r="E7" s="79"/>
    </row>
    <row r="8" spans="1:5" ht="20.100000000000001" customHeight="1" x14ac:dyDescent="0.25">
      <c r="A8" s="6"/>
      <c r="B8" s="6"/>
      <c r="C8" s="6"/>
      <c r="D8" s="6"/>
      <c r="E8" s="6"/>
    </row>
    <row r="9" spans="1:5" ht="18.75" x14ac:dyDescent="0.3">
      <c r="A9" s="157" t="s">
        <v>2</v>
      </c>
      <c r="B9" s="127"/>
      <c r="C9" s="128" t="s">
        <v>3</v>
      </c>
      <c r="D9" s="128" t="s">
        <v>3</v>
      </c>
      <c r="E9" s="129" t="s">
        <v>4</v>
      </c>
    </row>
    <row r="10" spans="1:5" ht="18.75" x14ac:dyDescent="0.3">
      <c r="A10" s="158"/>
      <c r="B10" s="130" t="s">
        <v>5</v>
      </c>
      <c r="C10" s="131" t="s">
        <v>7</v>
      </c>
      <c r="D10" s="131" t="s">
        <v>281</v>
      </c>
      <c r="E10" s="132" t="s">
        <v>283</v>
      </c>
    </row>
    <row r="11" spans="1:5" ht="18.75" x14ac:dyDescent="0.3">
      <c r="A11" s="158"/>
      <c r="B11" s="133"/>
      <c r="C11" s="131"/>
      <c r="D11" s="130"/>
      <c r="E11" s="132" t="s">
        <v>8</v>
      </c>
    </row>
    <row r="12" spans="1:5" ht="18.75" x14ac:dyDescent="0.3">
      <c r="A12" s="159"/>
      <c r="B12" s="133"/>
      <c r="C12" s="134" t="s">
        <v>3</v>
      </c>
      <c r="D12" s="134" t="s">
        <v>3</v>
      </c>
      <c r="E12" s="132" t="s">
        <v>284</v>
      </c>
    </row>
    <row r="13" spans="1:5" x14ac:dyDescent="0.25">
      <c r="A13" s="7"/>
      <c r="B13" s="8"/>
      <c r="C13" s="8"/>
      <c r="D13" s="8"/>
      <c r="E13" s="8"/>
    </row>
    <row r="14" spans="1:5" ht="20.25" x14ac:dyDescent="0.3">
      <c r="A14" s="325" t="s">
        <v>9</v>
      </c>
      <c r="B14" s="325"/>
      <c r="C14" s="325"/>
      <c r="D14" s="325"/>
      <c r="E14" s="325"/>
    </row>
    <row r="15" spans="1:5" x14ac:dyDescent="0.25">
      <c r="A15" s="9"/>
      <c r="B15" s="4"/>
      <c r="C15" s="4"/>
      <c r="D15" s="4"/>
      <c r="E15" s="4"/>
    </row>
    <row r="16" spans="1:5" ht="20.100000000000001" customHeight="1" x14ac:dyDescent="0.25">
      <c r="A16" s="154" t="s">
        <v>10</v>
      </c>
      <c r="B16" s="154"/>
      <c r="C16" s="154"/>
      <c r="D16" s="154"/>
      <c r="E16" s="154"/>
    </row>
    <row r="17" spans="1:5" ht="20.100000000000001" customHeight="1" x14ac:dyDescent="0.25">
      <c r="A17" s="94"/>
      <c r="B17" s="94"/>
      <c r="C17" s="94"/>
      <c r="D17" s="94"/>
      <c r="E17" s="94"/>
    </row>
    <row r="18" spans="1:5" ht="21.95" customHeight="1" x14ac:dyDescent="0.3">
      <c r="A18" s="152" t="s">
        <v>11</v>
      </c>
      <c r="B18" s="125" t="s">
        <v>12</v>
      </c>
      <c r="C18" s="320">
        <v>8369637</v>
      </c>
      <c r="D18" s="320">
        <f>SUM(D19:D22)</f>
        <v>9469395</v>
      </c>
      <c r="E18" s="321">
        <f>(D18/C18)*100-100</f>
        <v>13.139853018715144</v>
      </c>
    </row>
    <row r="19" spans="1:5" s="93" customFormat="1" ht="21.95" customHeight="1" x14ac:dyDescent="0.3">
      <c r="A19" s="319" t="s">
        <v>13</v>
      </c>
      <c r="B19" s="312" t="s">
        <v>14</v>
      </c>
      <c r="C19" s="313">
        <v>2888593</v>
      </c>
      <c r="D19" s="313">
        <v>3614278</v>
      </c>
      <c r="E19" s="314">
        <f>(D19/C19)*100-100</f>
        <v>25.122438502066572</v>
      </c>
    </row>
    <row r="20" spans="1:5" s="93" customFormat="1" ht="21.95" customHeight="1" x14ac:dyDescent="0.3">
      <c r="A20" s="319" t="s">
        <v>15</v>
      </c>
      <c r="B20" s="312" t="s">
        <v>14</v>
      </c>
      <c r="C20" s="313">
        <v>5119043</v>
      </c>
      <c r="D20" s="313">
        <v>5460927</v>
      </c>
      <c r="E20" s="314">
        <f>(D20/C20)*100-100</f>
        <v>6.6786702123814905</v>
      </c>
    </row>
    <row r="21" spans="1:5" s="93" customFormat="1" ht="21.95" customHeight="1" x14ac:dyDescent="0.3">
      <c r="A21" s="319" t="s">
        <v>16</v>
      </c>
      <c r="B21" s="312" t="s">
        <v>14</v>
      </c>
      <c r="C21" s="313">
        <v>203269</v>
      </c>
      <c r="D21" s="313">
        <v>216387</v>
      </c>
      <c r="E21" s="314">
        <f>(D21/C21)*100-100</f>
        <v>6.4535172603791011</v>
      </c>
    </row>
    <row r="22" spans="1:5" s="93" customFormat="1" ht="21.95" customHeight="1" x14ac:dyDescent="0.3">
      <c r="A22" s="319" t="s">
        <v>17</v>
      </c>
      <c r="B22" s="312" t="s">
        <v>14</v>
      </c>
      <c r="C22" s="313">
        <v>158732</v>
      </c>
      <c r="D22" s="313">
        <v>177803</v>
      </c>
      <c r="E22" s="314">
        <f>(D22/C22)*100-100</f>
        <v>12.014590630748671</v>
      </c>
    </row>
    <row r="23" spans="1:5" ht="21.95" customHeight="1" x14ac:dyDescent="0.25">
      <c r="A23" s="10"/>
      <c r="B23" s="11"/>
      <c r="C23" s="12"/>
      <c r="D23" s="12"/>
      <c r="E23" s="13"/>
    </row>
    <row r="24" spans="1:5" ht="21.95" customHeight="1" x14ac:dyDescent="0.3">
      <c r="A24" s="152" t="s">
        <v>18</v>
      </c>
      <c r="B24" s="125" t="s">
        <v>14</v>
      </c>
      <c r="C24" s="320">
        <v>6963656</v>
      </c>
      <c r="D24" s="320">
        <f>SUM(D31+D30+D26+D25)</f>
        <v>7381423</v>
      </c>
      <c r="E24" s="321">
        <f t="shared" ref="E24:E31" si="0">(D24/C24)*100-100</f>
        <v>5.999248096115025</v>
      </c>
    </row>
    <row r="25" spans="1:5" s="93" customFormat="1" ht="21.95" customHeight="1" x14ac:dyDescent="0.3">
      <c r="A25" s="317" t="s">
        <v>19</v>
      </c>
      <c r="B25" s="312" t="s">
        <v>14</v>
      </c>
      <c r="C25" s="313">
        <v>964628</v>
      </c>
      <c r="D25" s="313">
        <v>1081703</v>
      </c>
      <c r="E25" s="314">
        <f t="shared" si="0"/>
        <v>12.136802995558909</v>
      </c>
    </row>
    <row r="26" spans="1:5" s="93" customFormat="1" ht="21.95" customHeight="1" x14ac:dyDescent="0.3">
      <c r="A26" s="317" t="s">
        <v>20</v>
      </c>
      <c r="B26" s="312" t="s">
        <v>14</v>
      </c>
      <c r="C26" s="313">
        <v>4730234</v>
      </c>
      <c r="D26" s="313">
        <f>SUM(D27:D29)</f>
        <v>4818863</v>
      </c>
      <c r="E26" s="314">
        <f t="shared" si="0"/>
        <v>1.8736705203167503</v>
      </c>
    </row>
    <row r="27" spans="1:5" s="93" customFormat="1" ht="21.95" customHeight="1" x14ac:dyDescent="0.3">
      <c r="A27" s="319" t="s">
        <v>21</v>
      </c>
      <c r="B27" s="312" t="s">
        <v>14</v>
      </c>
      <c r="C27" s="313">
        <v>3722943</v>
      </c>
      <c r="D27" s="313">
        <v>3712779</v>
      </c>
      <c r="E27" s="314">
        <f t="shared" si="0"/>
        <v>-0.27300982045656497</v>
      </c>
    </row>
    <row r="28" spans="1:5" s="93" customFormat="1" ht="21.95" customHeight="1" x14ac:dyDescent="0.3">
      <c r="A28" s="319" t="s">
        <v>22</v>
      </c>
      <c r="B28" s="312" t="s">
        <v>14</v>
      </c>
      <c r="C28" s="313">
        <v>571951</v>
      </c>
      <c r="D28" s="313">
        <v>621977</v>
      </c>
      <c r="E28" s="314">
        <f t="shared" si="0"/>
        <v>8.7465534634959994</v>
      </c>
    </row>
    <row r="29" spans="1:5" s="93" customFormat="1" ht="21.95" customHeight="1" x14ac:dyDescent="0.3">
      <c r="A29" s="319" t="s">
        <v>23</v>
      </c>
      <c r="B29" s="312" t="s">
        <v>14</v>
      </c>
      <c r="C29" s="313">
        <v>435339</v>
      </c>
      <c r="D29" s="313">
        <v>484107</v>
      </c>
      <c r="E29" s="314">
        <f t="shared" si="0"/>
        <v>11.202304411045191</v>
      </c>
    </row>
    <row r="30" spans="1:5" s="93" customFormat="1" ht="21.95" customHeight="1" x14ac:dyDescent="0.3">
      <c r="A30" s="317" t="s">
        <v>24</v>
      </c>
      <c r="B30" s="312" t="s">
        <v>14</v>
      </c>
      <c r="C30" s="313">
        <v>534709</v>
      </c>
      <c r="D30" s="313">
        <v>686118</v>
      </c>
      <c r="E30" s="314">
        <f t="shared" si="0"/>
        <v>28.316149531801415</v>
      </c>
    </row>
    <row r="31" spans="1:5" s="93" customFormat="1" ht="21.95" customHeight="1" x14ac:dyDescent="0.3">
      <c r="A31" s="317" t="s">
        <v>25</v>
      </c>
      <c r="B31" s="312" t="s">
        <v>14</v>
      </c>
      <c r="C31" s="313">
        <v>734085</v>
      </c>
      <c r="D31" s="313">
        <v>794739</v>
      </c>
      <c r="E31" s="314">
        <f t="shared" si="0"/>
        <v>8.262530905821535</v>
      </c>
    </row>
    <row r="32" spans="1:5" ht="21.95" customHeight="1" x14ac:dyDescent="0.25">
      <c r="A32" s="14"/>
      <c r="B32" s="11"/>
      <c r="C32" s="12"/>
      <c r="D32" s="12"/>
      <c r="E32" s="13"/>
    </row>
    <row r="33" spans="1:5" ht="21.95" customHeight="1" x14ac:dyDescent="0.3">
      <c r="A33" s="152" t="s">
        <v>26</v>
      </c>
      <c r="B33" s="125" t="s">
        <v>14</v>
      </c>
      <c r="C33" s="320">
        <v>20449988</v>
      </c>
      <c r="D33" s="320">
        <f>SUM(D34:D39)</f>
        <v>22027662</v>
      </c>
      <c r="E33" s="321">
        <f t="shared" ref="E33:E48" si="1">(D33/C33)*100-100</f>
        <v>7.7147918130807653</v>
      </c>
    </row>
    <row r="34" spans="1:5" s="93" customFormat="1" ht="21.95" customHeight="1" x14ac:dyDescent="0.3">
      <c r="A34" s="310" t="s">
        <v>27</v>
      </c>
      <c r="B34" s="312" t="s">
        <v>14</v>
      </c>
      <c r="C34" s="313">
        <v>6803763</v>
      </c>
      <c r="D34" s="313">
        <v>6977278</v>
      </c>
      <c r="E34" s="314">
        <f t="shared" si="1"/>
        <v>2.5502798965807614</v>
      </c>
    </row>
    <row r="35" spans="1:5" s="93" customFormat="1" ht="21.95" customHeight="1" x14ac:dyDescent="0.3">
      <c r="A35" s="311" t="s">
        <v>28</v>
      </c>
      <c r="B35" s="312" t="s">
        <v>14</v>
      </c>
      <c r="C35" s="313">
        <v>3900659</v>
      </c>
      <c r="D35" s="313">
        <v>3886460</v>
      </c>
      <c r="E35" s="314">
        <f t="shared" si="1"/>
        <v>-0.364015413805717</v>
      </c>
    </row>
    <row r="36" spans="1:5" s="93" customFormat="1" ht="21.95" customHeight="1" x14ac:dyDescent="0.3">
      <c r="A36" s="311" t="s">
        <v>29</v>
      </c>
      <c r="B36" s="312" t="s">
        <v>14</v>
      </c>
      <c r="C36" s="313">
        <v>914977</v>
      </c>
      <c r="D36" s="313">
        <v>1047683</v>
      </c>
      <c r="E36" s="314">
        <f t="shared" si="1"/>
        <v>14.503752553342864</v>
      </c>
    </row>
    <row r="37" spans="1:5" s="93" customFormat="1" ht="21.95" customHeight="1" x14ac:dyDescent="0.3">
      <c r="A37" s="311" t="s">
        <v>30</v>
      </c>
      <c r="B37" s="312" t="s">
        <v>14</v>
      </c>
      <c r="C37" s="315">
        <v>2059660</v>
      </c>
      <c r="D37" s="315">
        <v>2276352</v>
      </c>
      <c r="E37" s="316">
        <f t="shared" si="1"/>
        <v>10.520765563248304</v>
      </c>
    </row>
    <row r="38" spans="1:5" s="93" customFormat="1" ht="21.95" customHeight="1" x14ac:dyDescent="0.3">
      <c r="A38" s="311" t="s">
        <v>31</v>
      </c>
      <c r="B38" s="312" t="s">
        <v>14</v>
      </c>
      <c r="C38" s="313">
        <v>2968885</v>
      </c>
      <c r="D38" s="313">
        <v>3423931</v>
      </c>
      <c r="E38" s="314">
        <f t="shared" si="1"/>
        <v>15.327168280347678</v>
      </c>
    </row>
    <row r="39" spans="1:5" s="93" customFormat="1" ht="21.95" customHeight="1" x14ac:dyDescent="0.3">
      <c r="A39" s="311" t="s">
        <v>32</v>
      </c>
      <c r="B39" s="312" t="s">
        <v>14</v>
      </c>
      <c r="C39" s="313">
        <v>3802044</v>
      </c>
      <c r="D39" s="313">
        <v>4415958</v>
      </c>
      <c r="E39" s="314">
        <f t="shared" si="1"/>
        <v>16.146946221558721</v>
      </c>
    </row>
    <row r="40" spans="1:5" s="93" customFormat="1" ht="21.95" customHeight="1" x14ac:dyDescent="0.25">
      <c r="A40" s="95"/>
      <c r="B40" s="90"/>
      <c r="C40" s="91"/>
      <c r="D40" s="91"/>
      <c r="E40" s="92"/>
    </row>
    <row r="41" spans="1:5" s="93" customFormat="1" ht="21.95" customHeight="1" x14ac:dyDescent="0.3">
      <c r="A41" s="152" t="s">
        <v>33</v>
      </c>
      <c r="B41" s="125" t="s">
        <v>14</v>
      </c>
      <c r="C41" s="322">
        <v>35783281</v>
      </c>
      <c r="D41" s="322">
        <f>SUM(D18+D24+D33)</f>
        <v>38878480</v>
      </c>
      <c r="E41" s="323">
        <f t="shared" si="1"/>
        <v>8.6498468376893669</v>
      </c>
    </row>
    <row r="42" spans="1:5" s="93" customFormat="1" ht="21.95" customHeight="1" x14ac:dyDescent="0.25">
      <c r="A42" s="144" t="s">
        <v>34</v>
      </c>
      <c r="B42" s="136" t="s">
        <v>14</v>
      </c>
      <c r="C42" s="145">
        <v>2515836</v>
      </c>
      <c r="D42" s="145">
        <v>3168063</v>
      </c>
      <c r="E42" s="138">
        <f t="shared" si="1"/>
        <v>25.924861556953644</v>
      </c>
    </row>
    <row r="43" spans="1:5" s="93" customFormat="1" ht="21.95" customHeight="1" x14ac:dyDescent="0.25">
      <c r="A43" s="144" t="s">
        <v>35</v>
      </c>
      <c r="B43" s="136" t="s">
        <v>14</v>
      </c>
      <c r="C43" s="145">
        <v>326807</v>
      </c>
      <c r="D43" s="145">
        <v>319860</v>
      </c>
      <c r="E43" s="138">
        <f t="shared" si="1"/>
        <v>-2.1257194613334462</v>
      </c>
    </row>
    <row r="44" spans="1:5" s="93" customFormat="1" ht="21.95" customHeight="1" x14ac:dyDescent="0.25">
      <c r="A44" s="144" t="s">
        <v>36</v>
      </c>
      <c r="B44" s="123" t="s">
        <v>14</v>
      </c>
      <c r="C44" s="145">
        <v>37972310</v>
      </c>
      <c r="D44" s="145">
        <v>41726683</v>
      </c>
      <c r="E44" s="126">
        <f t="shared" si="1"/>
        <v>9.8871335454703768</v>
      </c>
    </row>
    <row r="45" spans="1:5" s="93" customFormat="1" ht="21.95" customHeight="1" x14ac:dyDescent="0.25">
      <c r="A45" s="144" t="s">
        <v>37</v>
      </c>
      <c r="B45" s="136" t="s">
        <v>14</v>
      </c>
      <c r="C45" s="140">
        <v>2554031</v>
      </c>
      <c r="D45" s="140">
        <v>2963949</v>
      </c>
      <c r="E45" s="126">
        <f t="shared" si="1"/>
        <v>16.049844344097622</v>
      </c>
    </row>
    <row r="46" spans="1:5" s="93" customFormat="1" ht="21.95" customHeight="1" x14ac:dyDescent="0.25">
      <c r="A46" s="144" t="s">
        <v>38</v>
      </c>
      <c r="B46" s="123" t="s">
        <v>14</v>
      </c>
      <c r="C46" s="140">
        <v>40526341</v>
      </c>
      <c r="D46" s="140">
        <v>44690632</v>
      </c>
      <c r="E46" s="126">
        <f t="shared" si="1"/>
        <v>10.275516854581085</v>
      </c>
    </row>
    <row r="47" spans="1:5" s="93" customFormat="1" ht="21.95" customHeight="1" x14ac:dyDescent="0.25">
      <c r="A47" s="144" t="s">
        <v>39</v>
      </c>
      <c r="B47" s="123" t="s">
        <v>14</v>
      </c>
      <c r="C47" s="146">
        <v>204.65</v>
      </c>
      <c r="D47" s="146">
        <v>208.31</v>
      </c>
      <c r="E47" s="126">
        <f t="shared" si="1"/>
        <v>1.7884192523821127</v>
      </c>
    </row>
    <row r="48" spans="1:5" s="93" customFormat="1" ht="21.95" customHeight="1" x14ac:dyDescent="0.25">
      <c r="A48" s="147" t="s">
        <v>40</v>
      </c>
      <c r="B48" s="148" t="s">
        <v>14</v>
      </c>
      <c r="C48" s="149">
        <v>198028</v>
      </c>
      <c r="D48" s="149">
        <v>214539</v>
      </c>
      <c r="E48" s="324">
        <f t="shared" si="1"/>
        <v>8.3377098188134937</v>
      </c>
    </row>
    <row r="49" spans="1:5" x14ac:dyDescent="0.25">
      <c r="A49" s="60" t="s">
        <v>286</v>
      </c>
      <c r="B49" s="15"/>
      <c r="C49" s="16"/>
      <c r="D49" s="16"/>
      <c r="E49" s="17"/>
    </row>
  </sheetData>
  <mergeCells count="6">
    <mergeCell ref="A16:E16"/>
    <mergeCell ref="A1:E1"/>
    <mergeCell ref="C3:E3"/>
    <mergeCell ref="A5:E5"/>
    <mergeCell ref="A9:A12"/>
    <mergeCell ref="A14:E14"/>
  </mergeCells>
  <printOptions horizontalCentered="1"/>
  <pageMargins left="0.39370078740157483" right="0.39370078740157483" top="0.19685039370078741" bottom="0" header="0" footer="0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view="pageBreakPreview" zoomScale="66" zoomScaleNormal="85" zoomScaleSheetLayoutView="66" workbookViewId="0">
      <selection activeCell="A6" sqref="A6:F6"/>
    </sheetView>
  </sheetViews>
  <sheetFormatPr defaultRowHeight="15" x14ac:dyDescent="0.25"/>
  <cols>
    <col min="1" max="1" width="55.7109375" customWidth="1"/>
    <col min="2" max="3" width="15.7109375" customWidth="1"/>
    <col min="4" max="6" width="18.7109375" customWidth="1"/>
  </cols>
  <sheetData>
    <row r="1" spans="1:6" ht="15.75" x14ac:dyDescent="0.25">
      <c r="A1" s="412" t="s">
        <v>305</v>
      </c>
      <c r="B1" s="412"/>
      <c r="C1" s="412"/>
      <c r="D1" s="412"/>
      <c r="E1" s="412"/>
      <c r="F1" s="412"/>
    </row>
    <row r="2" spans="1:6" x14ac:dyDescent="0.25">
      <c r="A2" s="52"/>
      <c r="B2" s="53"/>
      <c r="C2" s="53"/>
      <c r="D2" s="50"/>
      <c r="E2" s="50"/>
      <c r="F2" s="50"/>
    </row>
    <row r="3" spans="1:6" ht="15.75" x14ac:dyDescent="0.25">
      <c r="A3" s="89" t="s">
        <v>0</v>
      </c>
      <c r="B3" s="53"/>
      <c r="C3" s="53"/>
      <c r="D3" s="50"/>
      <c r="E3" s="50"/>
      <c r="F3" s="50"/>
    </row>
    <row r="4" spans="1:6" x14ac:dyDescent="0.25">
      <c r="A4" s="54"/>
      <c r="B4" s="53"/>
      <c r="C4" s="53"/>
      <c r="D4" s="54"/>
      <c r="E4" s="54"/>
      <c r="F4" s="54"/>
    </row>
    <row r="5" spans="1:6" s="193" customFormat="1" ht="24.95" customHeight="1" x14ac:dyDescent="0.25">
      <c r="A5" s="411" t="s">
        <v>100</v>
      </c>
      <c r="B5" s="411"/>
      <c r="C5" s="411"/>
      <c r="D5" s="411"/>
      <c r="E5" s="411"/>
      <c r="F5" s="411"/>
    </row>
    <row r="6" spans="1:6" s="193" customFormat="1" ht="24.95" customHeight="1" x14ac:dyDescent="0.25">
      <c r="A6" s="411" t="s">
        <v>101</v>
      </c>
      <c r="B6" s="411"/>
      <c r="C6" s="411"/>
      <c r="D6" s="411"/>
      <c r="E6" s="411"/>
      <c r="F6" s="411"/>
    </row>
    <row r="7" spans="1:6" ht="20.100000000000001" customHeight="1" x14ac:dyDescent="0.3">
      <c r="A7" s="200"/>
      <c r="B7" s="51"/>
      <c r="C7" s="51"/>
      <c r="D7" s="50"/>
      <c r="E7" s="50"/>
      <c r="F7" s="50"/>
    </row>
    <row r="8" spans="1:6" ht="20.100000000000001" customHeight="1" x14ac:dyDescent="0.3">
      <c r="A8" s="88"/>
      <c r="B8" s="51"/>
      <c r="C8" s="51"/>
      <c r="D8" s="50"/>
      <c r="E8" s="50"/>
      <c r="F8" s="50"/>
    </row>
    <row r="9" spans="1:6" ht="20.100000000000001" customHeight="1" x14ac:dyDescent="0.25">
      <c r="A9" s="55"/>
      <c r="B9" s="53"/>
      <c r="C9" s="53"/>
      <c r="D9" s="55"/>
      <c r="E9" s="55"/>
      <c r="F9" s="55"/>
    </row>
    <row r="10" spans="1:6" ht="18.75" x14ac:dyDescent="0.3">
      <c r="A10" s="201" t="s">
        <v>102</v>
      </c>
      <c r="B10" s="202" t="s">
        <v>249</v>
      </c>
      <c r="C10" s="202" t="s">
        <v>5</v>
      </c>
      <c r="D10" s="203" t="s">
        <v>250</v>
      </c>
      <c r="E10" s="203" t="s">
        <v>105</v>
      </c>
      <c r="F10" s="203" t="s">
        <v>106</v>
      </c>
    </row>
    <row r="11" spans="1:6" ht="18.75" x14ac:dyDescent="0.3">
      <c r="A11" s="204"/>
      <c r="B11" s="205"/>
      <c r="C11" s="205"/>
      <c r="D11" s="204"/>
      <c r="E11" s="204"/>
      <c r="F11" s="206" t="s">
        <v>107</v>
      </c>
    </row>
    <row r="12" spans="1:6" x14ac:dyDescent="0.25">
      <c r="A12" s="56"/>
      <c r="B12" s="57"/>
      <c r="C12" s="57"/>
      <c r="D12" s="56"/>
      <c r="E12" s="56"/>
      <c r="F12" s="58"/>
    </row>
    <row r="13" spans="1:6" s="211" customFormat="1" ht="21.95" customHeight="1" x14ac:dyDescent="0.3">
      <c r="A13" s="207" t="s">
        <v>251</v>
      </c>
      <c r="B13" s="205" t="s">
        <v>281</v>
      </c>
      <c r="C13" s="208" t="s">
        <v>252</v>
      </c>
      <c r="D13" s="209"/>
      <c r="E13" s="210"/>
      <c r="F13" s="210"/>
    </row>
    <row r="14" spans="1:6" s="211" customFormat="1" ht="21.95" customHeight="1" x14ac:dyDescent="0.3">
      <c r="A14" s="212" t="s">
        <v>253</v>
      </c>
      <c r="B14" s="213" t="s">
        <v>14</v>
      </c>
      <c r="C14" s="213" t="s">
        <v>14</v>
      </c>
      <c r="D14" s="214">
        <v>8599166</v>
      </c>
      <c r="E14" s="214">
        <v>4414296</v>
      </c>
      <c r="F14" s="215">
        <f>(E14/D14)*100</f>
        <v>51.3340014601416</v>
      </c>
    </row>
    <row r="15" spans="1:6" s="211" customFormat="1" ht="21.95" customHeight="1" x14ac:dyDescent="0.3">
      <c r="A15" s="212" t="s">
        <v>254</v>
      </c>
      <c r="B15" s="213" t="s">
        <v>14</v>
      </c>
      <c r="C15" s="213" t="s">
        <v>14</v>
      </c>
      <c r="D15" s="214">
        <v>65809919</v>
      </c>
      <c r="E15" s="214">
        <v>5606991</v>
      </c>
      <c r="F15" s="215">
        <f>(E15/D15)*100</f>
        <v>8.5199785764817619</v>
      </c>
    </row>
    <row r="16" spans="1:6" s="211" customFormat="1" ht="21.95" customHeight="1" x14ac:dyDescent="0.3">
      <c r="A16" s="212" t="s">
        <v>255</v>
      </c>
      <c r="B16" s="213" t="s">
        <v>14</v>
      </c>
      <c r="C16" s="213" t="s">
        <v>14</v>
      </c>
      <c r="D16" s="214">
        <v>780339</v>
      </c>
      <c r="E16" s="214">
        <v>4971</v>
      </c>
      <c r="F16" s="215">
        <f>(E16/D16)*100</f>
        <v>0.63703082890897411</v>
      </c>
    </row>
    <row r="17" spans="1:6" s="216" customFormat="1" ht="21.95" customHeight="1" x14ac:dyDescent="0.3">
      <c r="A17" s="210"/>
      <c r="B17" s="213"/>
      <c r="C17" s="213"/>
      <c r="D17" s="210"/>
      <c r="E17" s="210"/>
      <c r="F17" s="210"/>
    </row>
    <row r="18" spans="1:6" s="216" customFormat="1" ht="21.95" customHeight="1" x14ac:dyDescent="0.3">
      <c r="A18" s="207" t="s">
        <v>256</v>
      </c>
      <c r="B18" s="213"/>
      <c r="C18" s="213"/>
      <c r="D18" s="210"/>
      <c r="E18" s="210"/>
      <c r="F18" s="210"/>
    </row>
    <row r="19" spans="1:6" s="216" customFormat="1" ht="21.95" customHeight="1" x14ac:dyDescent="0.3">
      <c r="A19" s="207" t="s">
        <v>257</v>
      </c>
      <c r="B19" s="213"/>
      <c r="C19" s="213"/>
      <c r="D19" s="217"/>
      <c r="E19" s="217"/>
      <c r="F19" s="217"/>
    </row>
    <row r="20" spans="1:6" s="216" customFormat="1" ht="21.95" customHeight="1" x14ac:dyDescent="0.3">
      <c r="A20" s="218" t="s">
        <v>258</v>
      </c>
      <c r="B20" s="219">
        <v>2017</v>
      </c>
      <c r="C20" s="219" t="s">
        <v>259</v>
      </c>
      <c r="D20" s="220">
        <f>SUM(D21+D25)</f>
        <v>207775</v>
      </c>
      <c r="E20" s="220">
        <f>SUM(E21+E25)</f>
        <v>47886</v>
      </c>
      <c r="F20" s="221">
        <f t="shared" ref="F20:F36" si="0">(E20/D20)*100</f>
        <v>23.04704608350379</v>
      </c>
    </row>
    <row r="21" spans="1:6" s="216" customFormat="1" ht="21.95" customHeight="1" x14ac:dyDescent="0.3">
      <c r="A21" s="218" t="s">
        <v>260</v>
      </c>
      <c r="B21" s="219" t="s">
        <v>14</v>
      </c>
      <c r="C21" s="219" t="s">
        <v>14</v>
      </c>
      <c r="D21" s="220">
        <f>SUM(D22:D24)</f>
        <v>75585</v>
      </c>
      <c r="E21" s="220">
        <f>SUM(E22:E24)</f>
        <v>24910</v>
      </c>
      <c r="F21" s="221">
        <f t="shared" si="0"/>
        <v>32.95627439306741</v>
      </c>
    </row>
    <row r="22" spans="1:6" s="216" customFormat="1" ht="21.95" customHeight="1" x14ac:dyDescent="0.3">
      <c r="A22" s="222" t="s">
        <v>261</v>
      </c>
      <c r="B22" s="223" t="s">
        <v>14</v>
      </c>
      <c r="C22" s="223" t="s">
        <v>14</v>
      </c>
      <c r="D22" s="224">
        <v>39149</v>
      </c>
      <c r="E22" s="224">
        <v>13008</v>
      </c>
      <c r="F22" s="225">
        <f t="shared" si="0"/>
        <v>33.226902347441822</v>
      </c>
    </row>
    <row r="23" spans="1:6" s="216" customFormat="1" ht="21.95" customHeight="1" x14ac:dyDescent="0.3">
      <c r="A23" s="222" t="s">
        <v>262</v>
      </c>
      <c r="B23" s="223" t="s">
        <v>14</v>
      </c>
      <c r="C23" s="223" t="s">
        <v>14</v>
      </c>
      <c r="D23" s="224">
        <v>36428</v>
      </c>
      <c r="E23" s="224">
        <v>11900</v>
      </c>
      <c r="F23" s="225">
        <f t="shared" si="0"/>
        <v>32.66717909300538</v>
      </c>
    </row>
    <row r="24" spans="1:6" s="216" customFormat="1" ht="21.95" customHeight="1" x14ac:dyDescent="0.3">
      <c r="A24" s="226" t="s">
        <v>263</v>
      </c>
      <c r="B24" s="223" t="s">
        <v>14</v>
      </c>
      <c r="C24" s="223" t="s">
        <v>14</v>
      </c>
      <c r="D24" s="227">
        <v>8</v>
      </c>
      <c r="E24" s="224">
        <v>2</v>
      </c>
      <c r="F24" s="225">
        <f t="shared" si="0"/>
        <v>25</v>
      </c>
    </row>
    <row r="25" spans="1:6" s="216" customFormat="1" ht="21.95" customHeight="1" x14ac:dyDescent="0.3">
      <c r="A25" s="218" t="s">
        <v>264</v>
      </c>
      <c r="B25" s="223" t="s">
        <v>14</v>
      </c>
      <c r="C25" s="223" t="s">
        <v>14</v>
      </c>
      <c r="D25" s="220">
        <f>SUM(D26:D28)</f>
        <v>132190</v>
      </c>
      <c r="E25" s="220">
        <v>22976</v>
      </c>
      <c r="F25" s="221">
        <f t="shared" si="0"/>
        <v>17.381042438913685</v>
      </c>
    </row>
    <row r="26" spans="1:6" s="216" customFormat="1" ht="21.95" customHeight="1" x14ac:dyDescent="0.3">
      <c r="A26" s="222" t="s">
        <v>261</v>
      </c>
      <c r="B26" s="223" t="s">
        <v>14</v>
      </c>
      <c r="C26" s="223" t="s">
        <v>14</v>
      </c>
      <c r="D26" s="224">
        <v>67300</v>
      </c>
      <c r="E26" s="224">
        <v>11919</v>
      </c>
      <c r="F26" s="225">
        <f t="shared" si="0"/>
        <v>17.710252600297178</v>
      </c>
    </row>
    <row r="27" spans="1:6" s="216" customFormat="1" ht="21.95" customHeight="1" x14ac:dyDescent="0.3">
      <c r="A27" s="222" t="s">
        <v>262</v>
      </c>
      <c r="B27" s="223" t="s">
        <v>14</v>
      </c>
      <c r="C27" s="223" t="s">
        <v>14</v>
      </c>
      <c r="D27" s="224">
        <v>64887</v>
      </c>
      <c r="E27" s="224">
        <v>11056</v>
      </c>
      <c r="F27" s="225">
        <f t="shared" si="0"/>
        <v>17.038852158367625</v>
      </c>
    </row>
    <row r="28" spans="1:6" s="216" customFormat="1" ht="21.95" customHeight="1" x14ac:dyDescent="0.3">
      <c r="A28" s="226" t="s">
        <v>263</v>
      </c>
      <c r="B28" s="223" t="s">
        <v>14</v>
      </c>
      <c r="C28" s="223" t="s">
        <v>14</v>
      </c>
      <c r="D28" s="224">
        <v>3</v>
      </c>
      <c r="E28" s="228">
        <v>0.30099999999999999</v>
      </c>
      <c r="F28" s="225">
        <f t="shared" si="0"/>
        <v>10.033333333333333</v>
      </c>
    </row>
    <row r="29" spans="1:6" s="216" customFormat="1" ht="21.95" customHeight="1" x14ac:dyDescent="0.3">
      <c r="A29" s="226"/>
      <c r="B29" s="223"/>
      <c r="C29" s="223"/>
      <c r="D29" s="224"/>
      <c r="E29" s="228"/>
      <c r="F29" s="225"/>
    </row>
    <row r="30" spans="1:6" s="216" customFormat="1" ht="21.95" customHeight="1" x14ac:dyDescent="0.3">
      <c r="A30" s="218" t="s">
        <v>265</v>
      </c>
      <c r="B30" s="219" t="s">
        <v>266</v>
      </c>
      <c r="C30" s="219" t="s">
        <v>259</v>
      </c>
      <c r="D30" s="220">
        <f>SUM(D31+D34)</f>
        <v>132352</v>
      </c>
      <c r="E30" s="220">
        <v>30440</v>
      </c>
      <c r="F30" s="221">
        <f t="shared" si="0"/>
        <v>22.999274661508704</v>
      </c>
    </row>
    <row r="31" spans="1:6" s="216" customFormat="1" ht="21.95" customHeight="1" x14ac:dyDescent="0.3">
      <c r="A31" s="218" t="s">
        <v>267</v>
      </c>
      <c r="B31" s="219" t="s">
        <v>14</v>
      </c>
      <c r="C31" s="219" t="s">
        <v>14</v>
      </c>
      <c r="D31" s="220">
        <f>SUM(D32:D33)</f>
        <v>43036</v>
      </c>
      <c r="E31" s="220">
        <v>14840</v>
      </c>
      <c r="F31" s="221">
        <f t="shared" si="0"/>
        <v>34.482758620689658</v>
      </c>
    </row>
    <row r="32" spans="1:6" s="216" customFormat="1" ht="21.95" customHeight="1" x14ac:dyDescent="0.3">
      <c r="A32" s="222" t="s">
        <v>261</v>
      </c>
      <c r="B32" s="223" t="s">
        <v>14</v>
      </c>
      <c r="C32" s="223" t="s">
        <v>14</v>
      </c>
      <c r="D32" s="224">
        <v>22752</v>
      </c>
      <c r="E32" s="224">
        <v>7905</v>
      </c>
      <c r="F32" s="225">
        <f t="shared" si="0"/>
        <v>34.744198312236286</v>
      </c>
    </row>
    <row r="33" spans="1:6" s="216" customFormat="1" ht="21.95" customHeight="1" x14ac:dyDescent="0.3">
      <c r="A33" s="222" t="s">
        <v>262</v>
      </c>
      <c r="B33" s="223" t="s">
        <v>14</v>
      </c>
      <c r="C33" s="223" t="s">
        <v>14</v>
      </c>
      <c r="D33" s="224">
        <v>20284</v>
      </c>
      <c r="E33" s="224">
        <v>6935</v>
      </c>
      <c r="F33" s="225">
        <f t="shared" si="0"/>
        <v>34.18950897258923</v>
      </c>
    </row>
    <row r="34" spans="1:6" s="216" customFormat="1" ht="21.95" customHeight="1" x14ac:dyDescent="0.3">
      <c r="A34" s="218" t="s">
        <v>268</v>
      </c>
      <c r="B34" s="223" t="s">
        <v>14</v>
      </c>
      <c r="C34" s="223" t="s">
        <v>14</v>
      </c>
      <c r="D34" s="220">
        <f>SUM(D35:D36)</f>
        <v>89316</v>
      </c>
      <c r="E34" s="220">
        <v>15600</v>
      </c>
      <c r="F34" s="221">
        <f t="shared" si="0"/>
        <v>17.466075507187963</v>
      </c>
    </row>
    <row r="35" spans="1:6" s="216" customFormat="1" ht="21.95" customHeight="1" x14ac:dyDescent="0.3">
      <c r="A35" s="222" t="s">
        <v>261</v>
      </c>
      <c r="B35" s="223" t="s">
        <v>14</v>
      </c>
      <c r="C35" s="223" t="s">
        <v>14</v>
      </c>
      <c r="D35" s="224">
        <v>46122</v>
      </c>
      <c r="E35" s="224">
        <v>8193</v>
      </c>
      <c r="F35" s="225">
        <f t="shared" si="0"/>
        <v>17.763756992324701</v>
      </c>
    </row>
    <row r="36" spans="1:6" s="216" customFormat="1" ht="21.95" customHeight="1" x14ac:dyDescent="0.3">
      <c r="A36" s="222" t="s">
        <v>262</v>
      </c>
      <c r="B36" s="223" t="s">
        <v>14</v>
      </c>
      <c r="C36" s="223" t="s">
        <v>14</v>
      </c>
      <c r="D36" s="224">
        <v>43194</v>
      </c>
      <c r="E36" s="224">
        <v>7407</v>
      </c>
      <c r="F36" s="225">
        <f t="shared" si="0"/>
        <v>17.148215029865259</v>
      </c>
    </row>
    <row r="37" spans="1:6" s="216" customFormat="1" ht="21.95" customHeight="1" x14ac:dyDescent="0.3">
      <c r="A37" s="229"/>
      <c r="B37" s="223"/>
      <c r="C37" s="223"/>
      <c r="D37" s="224"/>
      <c r="E37" s="224"/>
      <c r="F37" s="225"/>
    </row>
    <row r="38" spans="1:6" s="216" customFormat="1" ht="21.95" customHeight="1" x14ac:dyDescent="0.3">
      <c r="A38" s="230" t="s">
        <v>269</v>
      </c>
      <c r="B38" s="223"/>
      <c r="C38" s="223"/>
      <c r="D38" s="229"/>
      <c r="E38" s="229"/>
      <c r="F38" s="229"/>
    </row>
    <row r="39" spans="1:6" s="216" customFormat="1" ht="21.95" customHeight="1" x14ac:dyDescent="0.3">
      <c r="A39" s="230"/>
      <c r="B39" s="223"/>
      <c r="C39" s="223"/>
      <c r="D39" s="229"/>
      <c r="E39" s="229"/>
      <c r="F39" s="229"/>
    </row>
    <row r="40" spans="1:6" s="216" customFormat="1" ht="21.95" customHeight="1" x14ac:dyDescent="0.3">
      <c r="A40" s="207" t="s">
        <v>270</v>
      </c>
      <c r="B40" s="231">
        <v>1998</v>
      </c>
      <c r="C40" s="205" t="s">
        <v>271</v>
      </c>
      <c r="D40" s="232">
        <v>43.9</v>
      </c>
      <c r="E40" s="232">
        <v>45.3</v>
      </c>
      <c r="F40" s="233" t="s">
        <v>272</v>
      </c>
    </row>
    <row r="41" spans="1:6" s="216" customFormat="1" ht="21.95" customHeight="1" x14ac:dyDescent="0.3">
      <c r="A41" s="207" t="s">
        <v>270</v>
      </c>
      <c r="B41" s="231">
        <v>2017</v>
      </c>
      <c r="C41" s="213" t="s">
        <v>14</v>
      </c>
      <c r="D41" s="234">
        <v>58.91</v>
      </c>
      <c r="E41" s="234">
        <v>54.57</v>
      </c>
      <c r="F41" s="233" t="s">
        <v>272</v>
      </c>
    </row>
    <row r="42" spans="1:6" s="216" customFormat="1" ht="21.95" customHeight="1" x14ac:dyDescent="0.3">
      <c r="A42" s="235" t="s">
        <v>273</v>
      </c>
      <c r="B42" s="231">
        <v>1998</v>
      </c>
      <c r="C42" s="213" t="s">
        <v>14</v>
      </c>
      <c r="D42" s="236">
        <v>33.6</v>
      </c>
      <c r="E42" s="236">
        <v>25.7</v>
      </c>
      <c r="F42" s="237" t="s">
        <v>272</v>
      </c>
    </row>
    <row r="43" spans="1:6" s="216" customFormat="1" ht="21.95" customHeight="1" x14ac:dyDescent="0.3">
      <c r="A43" s="235" t="s">
        <v>273</v>
      </c>
      <c r="B43" s="231">
        <v>2017</v>
      </c>
      <c r="C43" s="213" t="s">
        <v>14</v>
      </c>
      <c r="D43" s="238">
        <v>50.05</v>
      </c>
      <c r="E43" s="238">
        <v>35.19</v>
      </c>
      <c r="F43" s="237" t="s">
        <v>272</v>
      </c>
    </row>
    <row r="44" spans="1:6" s="216" customFormat="1" ht="21.95" customHeight="1" x14ac:dyDescent="0.3">
      <c r="A44" s="235" t="s">
        <v>274</v>
      </c>
      <c r="B44" s="231">
        <v>1998</v>
      </c>
      <c r="C44" s="213" t="s">
        <v>14</v>
      </c>
      <c r="D44" s="236">
        <v>63.1</v>
      </c>
      <c r="E44" s="236">
        <v>63.7</v>
      </c>
      <c r="F44" s="237" t="s">
        <v>272</v>
      </c>
    </row>
    <row r="45" spans="1:6" s="216" customFormat="1" ht="21.95" customHeight="1" x14ac:dyDescent="0.3">
      <c r="A45" s="235" t="s">
        <v>274</v>
      </c>
      <c r="B45" s="231">
        <v>2017</v>
      </c>
      <c r="C45" s="213" t="s">
        <v>14</v>
      </c>
      <c r="D45" s="238">
        <v>73.23</v>
      </c>
      <c r="E45" s="238">
        <v>70.430000000000007</v>
      </c>
      <c r="F45" s="237" t="s">
        <v>272</v>
      </c>
    </row>
    <row r="46" spans="1:6" s="216" customFormat="1" ht="21.95" customHeight="1" x14ac:dyDescent="0.3">
      <c r="A46" s="235" t="s">
        <v>275</v>
      </c>
      <c r="B46" s="231">
        <v>1998</v>
      </c>
      <c r="C46" s="213" t="s">
        <v>14</v>
      </c>
      <c r="D46" s="236">
        <v>54.8</v>
      </c>
      <c r="E46" s="236">
        <v>54.5</v>
      </c>
      <c r="F46" s="237" t="s">
        <v>272</v>
      </c>
    </row>
    <row r="47" spans="1:6" s="216" customFormat="1" ht="21.95" customHeight="1" x14ac:dyDescent="0.3">
      <c r="A47" s="235" t="s">
        <v>275</v>
      </c>
      <c r="B47" s="231">
        <v>2017</v>
      </c>
      <c r="C47" s="213" t="s">
        <v>14</v>
      </c>
      <c r="D47" s="238">
        <v>67.790000000000006</v>
      </c>
      <c r="E47" s="238">
        <v>62.52</v>
      </c>
      <c r="F47" s="237" t="s">
        <v>272</v>
      </c>
    </row>
    <row r="48" spans="1:6" s="216" customFormat="1" ht="21.95" customHeight="1" x14ac:dyDescent="0.3">
      <c r="A48" s="235" t="s">
        <v>276</v>
      </c>
      <c r="B48" s="231">
        <v>1998</v>
      </c>
      <c r="C48" s="213" t="s">
        <v>14</v>
      </c>
      <c r="D48" s="236">
        <v>46.4</v>
      </c>
      <c r="E48" s="236">
        <v>37.9</v>
      </c>
      <c r="F48" s="237" t="s">
        <v>272</v>
      </c>
    </row>
    <row r="49" spans="1:6" s="216" customFormat="1" ht="21.95" customHeight="1" x14ac:dyDescent="0.3">
      <c r="A49" s="235" t="s">
        <v>276</v>
      </c>
      <c r="B49" s="231">
        <v>2017</v>
      </c>
      <c r="C49" s="213" t="s">
        <v>14</v>
      </c>
      <c r="D49" s="238">
        <v>61.31</v>
      </c>
      <c r="E49" s="238">
        <v>46.91</v>
      </c>
      <c r="F49" s="237" t="s">
        <v>272</v>
      </c>
    </row>
    <row r="50" spans="1:6" s="216" customFormat="1" ht="21.95" customHeight="1" x14ac:dyDescent="0.3">
      <c r="A50" s="235" t="s">
        <v>277</v>
      </c>
      <c r="B50" s="231">
        <v>1998</v>
      </c>
      <c r="C50" s="213" t="s">
        <v>14</v>
      </c>
      <c r="D50" s="236">
        <v>70</v>
      </c>
      <c r="E50" s="236">
        <v>69.8</v>
      </c>
      <c r="F50" s="237" t="s">
        <v>272</v>
      </c>
    </row>
    <row r="51" spans="1:6" s="216" customFormat="1" ht="21.95" customHeight="1" x14ac:dyDescent="0.3">
      <c r="A51" s="235" t="s">
        <v>277</v>
      </c>
      <c r="B51" s="231">
        <v>2017</v>
      </c>
      <c r="C51" s="213" t="s">
        <v>14</v>
      </c>
      <c r="D51" s="238">
        <v>77.98</v>
      </c>
      <c r="E51" s="238">
        <v>75.13</v>
      </c>
      <c r="F51" s="237" t="s">
        <v>272</v>
      </c>
    </row>
    <row r="52" spans="1:6" s="216" customFormat="1" ht="21.95" customHeight="1" x14ac:dyDescent="0.3">
      <c r="A52" s="235" t="s">
        <v>278</v>
      </c>
      <c r="B52" s="231">
        <v>1998</v>
      </c>
      <c r="C52" s="213" t="s">
        <v>14</v>
      </c>
      <c r="D52" s="236">
        <v>32</v>
      </c>
      <c r="E52" s="236">
        <v>34.799999999999997</v>
      </c>
      <c r="F52" s="237" t="s">
        <v>272</v>
      </c>
    </row>
    <row r="53" spans="1:6" s="216" customFormat="1" ht="21.95" customHeight="1" x14ac:dyDescent="0.3">
      <c r="A53" s="235" t="s">
        <v>278</v>
      </c>
      <c r="B53" s="231">
        <v>2017</v>
      </c>
      <c r="C53" s="213" t="s">
        <v>14</v>
      </c>
      <c r="D53" s="238">
        <v>49.69</v>
      </c>
      <c r="E53" s="238">
        <v>45.95</v>
      </c>
      <c r="F53" s="237" t="s">
        <v>272</v>
      </c>
    </row>
    <row r="54" spans="1:6" s="216" customFormat="1" ht="21.95" customHeight="1" x14ac:dyDescent="0.3">
      <c r="A54" s="235" t="s">
        <v>279</v>
      </c>
      <c r="B54" s="231">
        <v>1998</v>
      </c>
      <c r="C54" s="213" t="s">
        <v>14</v>
      </c>
      <c r="D54" s="236">
        <v>20.100000000000001</v>
      </c>
      <c r="E54" s="236">
        <v>12.2</v>
      </c>
      <c r="F54" s="237" t="s">
        <v>272</v>
      </c>
    </row>
    <row r="55" spans="1:6" s="216" customFormat="1" ht="21.95" customHeight="1" x14ac:dyDescent="0.3">
      <c r="A55" s="235" t="s">
        <v>279</v>
      </c>
      <c r="B55" s="231">
        <v>2017</v>
      </c>
      <c r="C55" s="213" t="s">
        <v>14</v>
      </c>
      <c r="D55" s="238">
        <v>38.57</v>
      </c>
      <c r="E55" s="238">
        <v>22.64</v>
      </c>
      <c r="F55" s="237" t="s">
        <v>272</v>
      </c>
    </row>
    <row r="56" spans="1:6" s="216" customFormat="1" ht="21.95" customHeight="1" x14ac:dyDescent="0.3">
      <c r="A56" s="235" t="s">
        <v>280</v>
      </c>
      <c r="B56" s="231">
        <v>1998</v>
      </c>
      <c r="C56" s="213" t="s">
        <v>14</v>
      </c>
      <c r="D56" s="236">
        <v>55.2</v>
      </c>
      <c r="E56" s="236">
        <v>56.7</v>
      </c>
      <c r="F56" s="237" t="s">
        <v>272</v>
      </c>
    </row>
    <row r="57" spans="1:6" s="216" customFormat="1" ht="21.95" customHeight="1" x14ac:dyDescent="0.3">
      <c r="A57" s="239" t="s">
        <v>280</v>
      </c>
      <c r="B57" s="240">
        <v>2017</v>
      </c>
      <c r="C57" s="213" t="s">
        <v>14</v>
      </c>
      <c r="D57" s="241">
        <v>68.14</v>
      </c>
      <c r="E57" s="241">
        <v>65.28</v>
      </c>
      <c r="F57" s="242" t="s">
        <v>272</v>
      </c>
    </row>
    <row r="58" spans="1:6" x14ac:dyDescent="0.25">
      <c r="A58" s="59"/>
      <c r="B58" s="57"/>
      <c r="C58" s="57"/>
      <c r="D58" s="59"/>
      <c r="E58" s="59"/>
      <c r="F58" s="59"/>
    </row>
  </sheetData>
  <mergeCells count="3">
    <mergeCell ref="A5:F5"/>
    <mergeCell ref="A6:F6"/>
    <mergeCell ref="A1:F1"/>
  </mergeCells>
  <printOptions horizontalCentered="1"/>
  <pageMargins left="0.39370078740157483" right="0.39370078740157483" top="0.19685039370078741" bottom="0" header="0" footer="0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view="pageBreakPreview" zoomScale="70" zoomScaleNormal="100" zoomScaleSheetLayoutView="70" workbookViewId="0">
      <selection activeCell="L28" sqref="L28"/>
    </sheetView>
  </sheetViews>
  <sheetFormatPr defaultRowHeight="15" x14ac:dyDescent="0.25"/>
  <cols>
    <col min="1" max="1" width="45.7109375" style="63" customWidth="1"/>
    <col min="2" max="5" width="20.7109375" style="63" customWidth="1"/>
    <col min="6" max="16384" width="9.140625" style="63"/>
  </cols>
  <sheetData>
    <row r="1" spans="1:5" ht="20.100000000000001" customHeight="1" x14ac:dyDescent="0.25">
      <c r="A1" s="160" t="s">
        <v>295</v>
      </c>
      <c r="B1" s="160"/>
      <c r="C1" s="160"/>
      <c r="D1" s="160"/>
      <c r="E1" s="160"/>
    </row>
    <row r="2" spans="1:5" ht="20.100000000000001" customHeight="1" x14ac:dyDescent="0.25">
      <c r="A2" s="1"/>
      <c r="B2" s="2"/>
      <c r="C2" s="3"/>
      <c r="D2" s="3"/>
      <c r="E2" s="3"/>
    </row>
    <row r="3" spans="1:5" ht="20.100000000000001" customHeight="1" x14ac:dyDescent="0.25">
      <c r="A3" s="80" t="s">
        <v>0</v>
      </c>
      <c r="B3" s="5"/>
      <c r="C3" s="5"/>
      <c r="D3" s="5"/>
      <c r="E3" s="5"/>
    </row>
    <row r="4" spans="1:5" ht="20.100000000000001" customHeight="1" x14ac:dyDescent="0.25">
      <c r="A4" s="6"/>
      <c r="B4" s="6"/>
      <c r="C4" s="6"/>
      <c r="D4" s="6"/>
      <c r="E4" s="6"/>
    </row>
    <row r="5" spans="1:5" s="195" customFormat="1" ht="24.95" customHeight="1" x14ac:dyDescent="0.25">
      <c r="A5" s="194" t="s">
        <v>285</v>
      </c>
      <c r="B5" s="194"/>
      <c r="C5" s="194"/>
      <c r="D5" s="194"/>
      <c r="E5" s="194"/>
    </row>
    <row r="6" spans="1:5" s="195" customFormat="1" ht="20.100000000000001" customHeight="1" x14ac:dyDescent="0.25">
      <c r="A6" s="309"/>
      <c r="B6" s="309"/>
      <c r="C6" s="309"/>
      <c r="D6" s="309"/>
      <c r="E6" s="309"/>
    </row>
    <row r="7" spans="1:5" ht="20.100000000000001" customHeight="1" x14ac:dyDescent="0.3">
      <c r="A7" s="79"/>
      <c r="B7" s="79"/>
      <c r="C7" s="79"/>
      <c r="D7" s="79"/>
      <c r="E7" s="79"/>
    </row>
    <row r="8" spans="1:5" ht="20.100000000000001" customHeight="1" x14ac:dyDescent="0.25">
      <c r="A8" s="6"/>
      <c r="B8" s="6"/>
      <c r="C8" s="6"/>
      <c r="D8" s="6"/>
      <c r="E8" s="6"/>
    </row>
    <row r="9" spans="1:5" s="151" customFormat="1" ht="18.75" x14ac:dyDescent="0.3">
      <c r="A9" s="161" t="s">
        <v>2</v>
      </c>
      <c r="B9" s="127"/>
      <c r="C9" s="128" t="s">
        <v>3</v>
      </c>
      <c r="D9" s="128" t="s">
        <v>3</v>
      </c>
      <c r="E9" s="129" t="s">
        <v>4</v>
      </c>
    </row>
    <row r="10" spans="1:5" s="151" customFormat="1" ht="18.75" x14ac:dyDescent="0.3">
      <c r="A10" s="162"/>
      <c r="B10" s="130" t="s">
        <v>5</v>
      </c>
      <c r="C10" s="131" t="s">
        <v>7</v>
      </c>
      <c r="D10" s="131" t="s">
        <v>281</v>
      </c>
      <c r="E10" s="132" t="s">
        <v>283</v>
      </c>
    </row>
    <row r="11" spans="1:5" s="151" customFormat="1" ht="18.75" x14ac:dyDescent="0.3">
      <c r="A11" s="162"/>
      <c r="B11" s="133"/>
      <c r="C11" s="131"/>
      <c r="D11" s="130"/>
      <c r="E11" s="132" t="s">
        <v>8</v>
      </c>
    </row>
    <row r="12" spans="1:5" s="151" customFormat="1" ht="18.75" x14ac:dyDescent="0.3">
      <c r="A12" s="163"/>
      <c r="B12" s="133"/>
      <c r="C12" s="134" t="s">
        <v>3</v>
      </c>
      <c r="D12" s="134" t="s">
        <v>3</v>
      </c>
      <c r="E12" s="132" t="s">
        <v>284</v>
      </c>
    </row>
    <row r="13" spans="1:5" x14ac:dyDescent="0.25">
      <c r="A13" s="7"/>
      <c r="B13" s="8"/>
      <c r="C13" s="8"/>
      <c r="D13" s="8"/>
      <c r="E13" s="8"/>
    </row>
    <row r="14" spans="1:5" ht="20.25" x14ac:dyDescent="0.3">
      <c r="A14" s="326" t="s">
        <v>9</v>
      </c>
      <c r="B14" s="326"/>
      <c r="C14" s="326"/>
      <c r="D14" s="326"/>
      <c r="E14" s="326"/>
    </row>
    <row r="15" spans="1:5" x14ac:dyDescent="0.25">
      <c r="A15" s="9"/>
      <c r="B15" s="4"/>
      <c r="C15" s="4"/>
      <c r="D15" s="4"/>
      <c r="E15" s="4"/>
    </row>
    <row r="16" spans="1:5" ht="20.100000000000001" customHeight="1" x14ac:dyDescent="0.3">
      <c r="A16" s="327" t="s">
        <v>41</v>
      </c>
      <c r="B16" s="327"/>
      <c r="C16" s="327"/>
      <c r="D16" s="327"/>
      <c r="E16" s="327"/>
    </row>
    <row r="17" spans="1:5" ht="20.100000000000001" customHeight="1" x14ac:dyDescent="0.3">
      <c r="A17" s="143"/>
      <c r="B17" s="143"/>
      <c r="C17" s="143"/>
      <c r="D17" s="143"/>
      <c r="E17" s="143"/>
    </row>
    <row r="18" spans="1:5" s="150" customFormat="1" ht="21.95" customHeight="1" x14ac:dyDescent="0.3">
      <c r="A18" s="152" t="s">
        <v>42</v>
      </c>
      <c r="B18" s="125" t="s">
        <v>12</v>
      </c>
      <c r="C18" s="320">
        <v>2357095</v>
      </c>
      <c r="D18" s="320">
        <v>2420109</v>
      </c>
      <c r="E18" s="321">
        <f t="shared" ref="E18:E46" si="0">(D18/C18)*100-100</f>
        <v>2.6733754897447994</v>
      </c>
    </row>
    <row r="19" spans="1:5" s="150" customFormat="1" ht="21.95" customHeight="1" x14ac:dyDescent="0.3">
      <c r="A19" s="319" t="s">
        <v>13</v>
      </c>
      <c r="B19" s="312" t="s">
        <v>14</v>
      </c>
      <c r="C19" s="318">
        <v>828583</v>
      </c>
      <c r="D19" s="318">
        <v>853262</v>
      </c>
      <c r="E19" s="314">
        <f t="shared" si="0"/>
        <v>2.9784584042878066</v>
      </c>
    </row>
    <row r="20" spans="1:5" s="150" customFormat="1" ht="21.95" customHeight="1" x14ac:dyDescent="0.3">
      <c r="A20" s="319" t="s">
        <v>15</v>
      </c>
      <c r="B20" s="312" t="s">
        <v>14</v>
      </c>
      <c r="C20" s="313">
        <v>1428613</v>
      </c>
      <c r="D20" s="313">
        <v>1465498</v>
      </c>
      <c r="E20" s="314">
        <f t="shared" si="0"/>
        <v>2.5818748674413428</v>
      </c>
    </row>
    <row r="21" spans="1:5" s="150" customFormat="1" ht="21.95" customHeight="1" x14ac:dyDescent="0.3">
      <c r="A21" s="319" t="s">
        <v>16</v>
      </c>
      <c r="B21" s="312" t="s">
        <v>14</v>
      </c>
      <c r="C21" s="313">
        <v>50352</v>
      </c>
      <c r="D21" s="313">
        <v>51507</v>
      </c>
      <c r="E21" s="314">
        <f t="shared" si="0"/>
        <v>2.2938512869399545</v>
      </c>
    </row>
    <row r="22" spans="1:5" s="150" customFormat="1" ht="21.95" customHeight="1" x14ac:dyDescent="0.3">
      <c r="A22" s="319" t="s">
        <v>17</v>
      </c>
      <c r="B22" s="312" t="s">
        <v>14</v>
      </c>
      <c r="C22" s="313">
        <v>49547</v>
      </c>
      <c r="D22" s="313">
        <v>49842</v>
      </c>
      <c r="E22" s="314">
        <f t="shared" si="0"/>
        <v>0.59539427210526696</v>
      </c>
    </row>
    <row r="23" spans="1:5" s="150" customFormat="1" ht="21.95" customHeight="1" x14ac:dyDescent="0.25">
      <c r="A23" s="135"/>
      <c r="B23" s="136"/>
      <c r="C23" s="137"/>
      <c r="D23" s="137"/>
      <c r="E23" s="138"/>
    </row>
    <row r="24" spans="1:5" s="150" customFormat="1" ht="21.95" customHeight="1" x14ac:dyDescent="0.3">
      <c r="A24" s="152" t="s">
        <v>43</v>
      </c>
      <c r="B24" s="125" t="s">
        <v>14</v>
      </c>
      <c r="C24" s="318">
        <v>2483243</v>
      </c>
      <c r="D24" s="318">
        <v>2417615</v>
      </c>
      <c r="E24" s="323">
        <f t="shared" si="0"/>
        <v>-2.642834390351652</v>
      </c>
    </row>
    <row r="25" spans="1:5" s="150" customFormat="1" ht="21.95" customHeight="1" x14ac:dyDescent="0.3">
      <c r="A25" s="317" t="s">
        <v>19</v>
      </c>
      <c r="B25" s="312" t="s">
        <v>14</v>
      </c>
      <c r="C25" s="313">
        <v>345550</v>
      </c>
      <c r="D25" s="313">
        <v>315056</v>
      </c>
      <c r="E25" s="314">
        <f t="shared" si="0"/>
        <v>-8.8247721024453796</v>
      </c>
    </row>
    <row r="26" spans="1:5" s="150" customFormat="1" ht="21.95" customHeight="1" x14ac:dyDescent="0.3">
      <c r="A26" s="317" t="s">
        <v>20</v>
      </c>
      <c r="B26" s="312" t="s">
        <v>14</v>
      </c>
      <c r="C26" s="318">
        <v>1656570</v>
      </c>
      <c r="D26" s="318">
        <v>1564543</v>
      </c>
      <c r="E26" s="314">
        <f t="shared" si="0"/>
        <v>-5.5552738489771087</v>
      </c>
    </row>
    <row r="27" spans="1:5" s="150" customFormat="1" ht="21.95" customHeight="1" x14ac:dyDescent="0.3">
      <c r="A27" s="319" t="s">
        <v>44</v>
      </c>
      <c r="B27" s="312" t="s">
        <v>14</v>
      </c>
      <c r="C27" s="313">
        <v>1291437</v>
      </c>
      <c r="D27" s="313">
        <v>1190938</v>
      </c>
      <c r="E27" s="314">
        <f t="shared" si="0"/>
        <v>-7.781951423104644</v>
      </c>
    </row>
    <row r="28" spans="1:5" s="150" customFormat="1" ht="21.95" customHeight="1" x14ac:dyDescent="0.3">
      <c r="A28" s="319" t="s">
        <v>45</v>
      </c>
      <c r="B28" s="312" t="s">
        <v>14</v>
      </c>
      <c r="C28" s="313">
        <v>251536</v>
      </c>
      <c r="D28" s="313">
        <v>255355</v>
      </c>
      <c r="E28" s="314">
        <f t="shared" si="0"/>
        <v>1.5182717384390401</v>
      </c>
    </row>
    <row r="29" spans="1:5" s="150" customFormat="1" ht="21.95" customHeight="1" x14ac:dyDescent="0.3">
      <c r="A29" s="319" t="s">
        <v>46</v>
      </c>
      <c r="B29" s="312" t="s">
        <v>14</v>
      </c>
      <c r="C29" s="313">
        <v>113597</v>
      </c>
      <c r="D29" s="313">
        <v>118250</v>
      </c>
      <c r="E29" s="314">
        <f t="shared" si="0"/>
        <v>4.0960588747942239</v>
      </c>
    </row>
    <row r="30" spans="1:5" s="150" customFormat="1" ht="21.95" customHeight="1" x14ac:dyDescent="0.3">
      <c r="A30" s="317" t="s">
        <v>24</v>
      </c>
      <c r="B30" s="312" t="s">
        <v>14</v>
      </c>
      <c r="C30" s="315">
        <v>50352</v>
      </c>
      <c r="D30" s="315">
        <v>51507</v>
      </c>
      <c r="E30" s="314">
        <f>(D30/C30)*100-100</f>
        <v>2.2938512869399545</v>
      </c>
    </row>
    <row r="31" spans="1:5" s="150" customFormat="1" ht="21.95" customHeight="1" x14ac:dyDescent="0.3">
      <c r="A31" s="317" t="s">
        <v>25</v>
      </c>
      <c r="B31" s="312" t="s">
        <v>14</v>
      </c>
      <c r="C31" s="315">
        <v>49547</v>
      </c>
      <c r="D31" s="315">
        <v>49842</v>
      </c>
      <c r="E31" s="314">
        <f t="shared" si="0"/>
        <v>0.59539427210526696</v>
      </c>
    </row>
    <row r="32" spans="1:5" s="150" customFormat="1" ht="21.95" customHeight="1" x14ac:dyDescent="0.25">
      <c r="A32" s="139"/>
      <c r="B32" s="136"/>
      <c r="C32" s="142"/>
      <c r="D32" s="142"/>
      <c r="E32" s="138"/>
    </row>
    <row r="33" spans="1:5" s="150" customFormat="1" ht="21.95" customHeight="1" x14ac:dyDescent="0.3">
      <c r="A33" s="152" t="s">
        <v>47</v>
      </c>
      <c r="B33" s="125" t="s">
        <v>14</v>
      </c>
      <c r="C33" s="320">
        <v>7739836</v>
      </c>
      <c r="D33" s="320">
        <f>SUM(D34:D39)</f>
        <v>7694066</v>
      </c>
      <c r="E33" s="323">
        <f t="shared" si="0"/>
        <v>-0.59135619927863559</v>
      </c>
    </row>
    <row r="34" spans="1:5" s="150" customFormat="1" ht="21.95" customHeight="1" x14ac:dyDescent="0.3">
      <c r="A34" s="310" t="s">
        <v>48</v>
      </c>
      <c r="B34" s="312" t="s">
        <v>14</v>
      </c>
      <c r="C34" s="313">
        <v>2357094</v>
      </c>
      <c r="D34" s="313">
        <v>2276458</v>
      </c>
      <c r="E34" s="314">
        <f t="shared" si="0"/>
        <v>-3.420992119957873</v>
      </c>
    </row>
    <row r="35" spans="1:5" s="150" customFormat="1" ht="21.95" customHeight="1" x14ac:dyDescent="0.3">
      <c r="A35" s="311" t="s">
        <v>49</v>
      </c>
      <c r="B35" s="312" t="s">
        <v>14</v>
      </c>
      <c r="C35" s="313">
        <v>1660857</v>
      </c>
      <c r="D35" s="313">
        <v>1542461</v>
      </c>
      <c r="E35" s="314">
        <f t="shared" si="0"/>
        <v>-7.1286089049207817</v>
      </c>
    </row>
    <row r="36" spans="1:5" s="150" customFormat="1" ht="21.95" customHeight="1" x14ac:dyDescent="0.3">
      <c r="A36" s="311" t="s">
        <v>50</v>
      </c>
      <c r="B36" s="312" t="s">
        <v>14</v>
      </c>
      <c r="C36" s="313">
        <v>447286</v>
      </c>
      <c r="D36" s="313">
        <v>450820</v>
      </c>
      <c r="E36" s="314">
        <f t="shared" si="0"/>
        <v>0.79009850520694158</v>
      </c>
    </row>
    <row r="37" spans="1:5" s="150" customFormat="1" ht="21.95" customHeight="1" x14ac:dyDescent="0.3">
      <c r="A37" s="311" t="s">
        <v>51</v>
      </c>
      <c r="B37" s="312" t="s">
        <v>14</v>
      </c>
      <c r="C37" s="313">
        <v>840494</v>
      </c>
      <c r="D37" s="313">
        <v>874283</v>
      </c>
      <c r="E37" s="314">
        <f t="shared" si="0"/>
        <v>4.0201357772928787</v>
      </c>
    </row>
    <row r="38" spans="1:5" s="150" customFormat="1" ht="21.95" customHeight="1" x14ac:dyDescent="0.3">
      <c r="A38" s="311" t="s">
        <v>52</v>
      </c>
      <c r="B38" s="312" t="s">
        <v>14</v>
      </c>
      <c r="C38" s="313">
        <v>1037147</v>
      </c>
      <c r="D38" s="313">
        <v>1077842</v>
      </c>
      <c r="E38" s="314">
        <f t="shared" si="0"/>
        <v>3.9237446572183217</v>
      </c>
    </row>
    <row r="39" spans="1:5" s="150" customFormat="1" ht="21.95" customHeight="1" x14ac:dyDescent="0.3">
      <c r="A39" s="311" t="s">
        <v>53</v>
      </c>
      <c r="B39" s="312" t="s">
        <v>14</v>
      </c>
      <c r="C39" s="313">
        <v>1396958</v>
      </c>
      <c r="D39" s="313">
        <v>1472202</v>
      </c>
      <c r="E39" s="314">
        <f t="shared" si="0"/>
        <v>5.3862750347540782</v>
      </c>
    </row>
    <row r="40" spans="1:5" s="150" customFormat="1" ht="21.95" customHeight="1" x14ac:dyDescent="0.25">
      <c r="A40" s="141"/>
      <c r="B40" s="136"/>
      <c r="C40" s="137"/>
      <c r="D40" s="137"/>
      <c r="E40" s="138"/>
    </row>
    <row r="41" spans="1:5" s="150" customFormat="1" ht="21.95" customHeight="1" x14ac:dyDescent="0.3">
      <c r="A41" s="328" t="s">
        <v>33</v>
      </c>
      <c r="B41" s="125" t="s">
        <v>14</v>
      </c>
      <c r="C41" s="318">
        <v>12580174</v>
      </c>
      <c r="D41" s="318">
        <v>12531790</v>
      </c>
      <c r="E41" s="323">
        <f t="shared" si="0"/>
        <v>-0.38460517318759457</v>
      </c>
    </row>
    <row r="42" spans="1:5" s="150" customFormat="1" ht="21.95" customHeight="1" x14ac:dyDescent="0.3">
      <c r="A42" s="144" t="s">
        <v>34</v>
      </c>
      <c r="B42" s="136" t="s">
        <v>14</v>
      </c>
      <c r="C42" s="313">
        <v>795748</v>
      </c>
      <c r="D42" s="313">
        <v>903431</v>
      </c>
      <c r="E42" s="314">
        <f t="shared" si="0"/>
        <v>13.532299170089019</v>
      </c>
    </row>
    <row r="43" spans="1:5" s="150" customFormat="1" ht="21.95" customHeight="1" x14ac:dyDescent="0.3">
      <c r="A43" s="144" t="s">
        <v>35</v>
      </c>
      <c r="B43" s="136" t="s">
        <v>14</v>
      </c>
      <c r="C43" s="313">
        <v>113056</v>
      </c>
      <c r="D43" s="313">
        <v>102655</v>
      </c>
      <c r="E43" s="314">
        <f t="shared" si="0"/>
        <v>-9.199865553354087</v>
      </c>
    </row>
    <row r="44" spans="1:5" s="150" customFormat="1" ht="21.95" customHeight="1" x14ac:dyDescent="0.3">
      <c r="A44" s="144" t="s">
        <v>36</v>
      </c>
      <c r="B44" s="123" t="s">
        <v>14</v>
      </c>
      <c r="C44" s="313">
        <v>13262866</v>
      </c>
      <c r="D44" s="313">
        <v>13332566</v>
      </c>
      <c r="E44" s="323">
        <f t="shared" si="0"/>
        <v>0.52552743879037678</v>
      </c>
    </row>
    <row r="45" spans="1:5" s="150" customFormat="1" ht="21.95" customHeight="1" x14ac:dyDescent="0.3">
      <c r="A45" s="144" t="s">
        <v>37</v>
      </c>
      <c r="B45" s="136" t="s">
        <v>14</v>
      </c>
      <c r="C45" s="318">
        <v>875988</v>
      </c>
      <c r="D45" s="318">
        <v>1004865</v>
      </c>
      <c r="E45" s="314">
        <f t="shared" si="0"/>
        <v>14.712187838189578</v>
      </c>
    </row>
    <row r="46" spans="1:5" s="150" customFormat="1" ht="21.95" customHeight="1" x14ac:dyDescent="0.3">
      <c r="A46" s="144" t="s">
        <v>38</v>
      </c>
      <c r="B46" s="123" t="s">
        <v>14</v>
      </c>
      <c r="C46" s="329">
        <v>14138854</v>
      </c>
      <c r="D46" s="329">
        <v>14337431</v>
      </c>
      <c r="E46" s="323">
        <f t="shared" si="0"/>
        <v>1.4044773359990899</v>
      </c>
    </row>
    <row r="47" spans="1:5" s="150" customFormat="1" ht="21.95" customHeight="1" x14ac:dyDescent="0.3">
      <c r="A47" s="144" t="s">
        <v>54</v>
      </c>
      <c r="B47" s="123" t="s">
        <v>14</v>
      </c>
      <c r="C47" s="330">
        <v>204.65</v>
      </c>
      <c r="D47" s="330">
        <v>208.31</v>
      </c>
      <c r="E47" s="323">
        <f>(D47/C47)*100-100</f>
        <v>1.7884192523821127</v>
      </c>
    </row>
    <row r="48" spans="1:5" s="150" customFormat="1" ht="21.95" customHeight="1" x14ac:dyDescent="0.3">
      <c r="A48" s="147" t="s">
        <v>40</v>
      </c>
      <c r="B48" s="148" t="s">
        <v>14</v>
      </c>
      <c r="C48" s="331">
        <f>(C46/C47)</f>
        <v>69087.974590764716</v>
      </c>
      <c r="D48" s="331">
        <v>68827</v>
      </c>
      <c r="E48" s="332">
        <f>(D48/C48)*100-100</f>
        <v>-0.377742425234743</v>
      </c>
    </row>
    <row r="49" spans="1:5" ht="15.75" x14ac:dyDescent="0.25">
      <c r="A49" s="153" t="s">
        <v>302</v>
      </c>
      <c r="B49" s="61"/>
      <c r="C49" s="16"/>
      <c r="D49" s="16"/>
      <c r="E49" s="17"/>
    </row>
  </sheetData>
  <mergeCells count="5">
    <mergeCell ref="A1:E1"/>
    <mergeCell ref="A5:E5"/>
    <mergeCell ref="A9:A12"/>
    <mergeCell ref="A14:E14"/>
    <mergeCell ref="A16:E16"/>
  </mergeCells>
  <printOptions horizontalCentered="1"/>
  <pageMargins left="0.39370078740157483" right="0.39370078740157483" top="0.19685039370078741" bottom="0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view="pageBreakPreview" zoomScale="75" zoomScaleNormal="100" zoomScaleSheetLayoutView="75" workbookViewId="0">
      <selection activeCell="G15" sqref="G15"/>
    </sheetView>
  </sheetViews>
  <sheetFormatPr defaultRowHeight="15" x14ac:dyDescent="0.25"/>
  <cols>
    <col min="1" max="1" width="45.7109375" customWidth="1"/>
    <col min="2" max="2" width="20.7109375" customWidth="1"/>
    <col min="3" max="5" width="18.7109375" customWidth="1"/>
  </cols>
  <sheetData>
    <row r="1" spans="1:5" ht="20.100000000000001" customHeight="1" x14ac:dyDescent="0.25">
      <c r="A1" s="164" t="s">
        <v>297</v>
      </c>
      <c r="B1" s="164"/>
      <c r="C1" s="164"/>
      <c r="D1" s="164"/>
      <c r="E1" s="164"/>
    </row>
    <row r="2" spans="1:5" ht="20.100000000000001" customHeight="1" x14ac:dyDescent="0.25">
      <c r="A2" s="18"/>
      <c r="B2" s="2"/>
      <c r="C2" s="3"/>
      <c r="D2" s="3"/>
      <c r="E2" s="3"/>
    </row>
    <row r="3" spans="1:5" ht="21" customHeight="1" x14ac:dyDescent="0.25">
      <c r="A3" s="4"/>
      <c r="B3" s="5"/>
      <c r="C3" s="155" t="s">
        <v>0</v>
      </c>
      <c r="D3" s="155"/>
      <c r="E3" s="155"/>
    </row>
    <row r="4" spans="1:5" ht="20.100000000000001" customHeight="1" x14ac:dyDescent="0.25">
      <c r="A4" s="6"/>
      <c r="B4" s="6"/>
      <c r="C4" s="6"/>
      <c r="D4" s="6"/>
      <c r="E4" s="6"/>
    </row>
    <row r="5" spans="1:5" ht="24.95" customHeight="1" x14ac:dyDescent="0.3">
      <c r="A5" s="156" t="s">
        <v>1</v>
      </c>
      <c r="B5" s="156"/>
      <c r="C5" s="156"/>
      <c r="D5" s="156"/>
      <c r="E5" s="156"/>
    </row>
    <row r="6" spans="1:5" ht="20.100000000000001" customHeight="1" x14ac:dyDescent="0.3">
      <c r="A6" s="79"/>
      <c r="B6" s="79"/>
      <c r="C6" s="79"/>
      <c r="D6" s="79"/>
      <c r="E6" s="79"/>
    </row>
    <row r="7" spans="1:5" ht="20.100000000000001" customHeight="1" x14ac:dyDescent="0.25">
      <c r="A7" s="6"/>
      <c r="B7" s="6"/>
      <c r="C7" s="6"/>
      <c r="D7" s="6"/>
      <c r="E7" s="6"/>
    </row>
    <row r="8" spans="1:5" ht="18.75" x14ac:dyDescent="0.3">
      <c r="A8" s="161" t="s">
        <v>2</v>
      </c>
      <c r="B8" s="127"/>
      <c r="C8" s="128" t="s">
        <v>3</v>
      </c>
      <c r="D8" s="128" t="s">
        <v>3</v>
      </c>
      <c r="E8" s="129" t="s">
        <v>4</v>
      </c>
    </row>
    <row r="9" spans="1:5" ht="18.75" x14ac:dyDescent="0.3">
      <c r="A9" s="162"/>
      <c r="B9" s="130" t="s">
        <v>5</v>
      </c>
      <c r="C9" s="131" t="s">
        <v>6</v>
      </c>
      <c r="D9" s="131" t="s">
        <v>7</v>
      </c>
      <c r="E9" s="132" t="s">
        <v>287</v>
      </c>
    </row>
    <row r="10" spans="1:5" ht="18.75" x14ac:dyDescent="0.3">
      <c r="A10" s="162"/>
      <c r="B10" s="133"/>
      <c r="C10" s="131"/>
      <c r="D10" s="131"/>
      <c r="E10" s="132" t="s">
        <v>8</v>
      </c>
    </row>
    <row r="11" spans="1:5" ht="18.75" x14ac:dyDescent="0.3">
      <c r="A11" s="163"/>
      <c r="B11" s="133"/>
      <c r="C11" s="134" t="s">
        <v>3</v>
      </c>
      <c r="D11" s="134" t="s">
        <v>3</v>
      </c>
      <c r="E11" s="132" t="s">
        <v>288</v>
      </c>
    </row>
    <row r="12" spans="1:5" x14ac:dyDescent="0.25">
      <c r="A12" s="8"/>
      <c r="B12" s="8"/>
      <c r="C12" s="8"/>
      <c r="D12" s="8"/>
      <c r="E12" s="8"/>
    </row>
    <row r="13" spans="1:5" ht="20.100000000000001" customHeight="1" x14ac:dyDescent="0.3">
      <c r="A13" s="338" t="s">
        <v>55</v>
      </c>
      <c r="B13" s="338"/>
      <c r="C13" s="19" t="s">
        <v>3</v>
      </c>
      <c r="D13" s="19" t="s">
        <v>3</v>
      </c>
      <c r="E13" s="4"/>
    </row>
    <row r="14" spans="1:5" ht="20.100000000000001" customHeight="1" x14ac:dyDescent="0.3">
      <c r="A14" s="169"/>
      <c r="B14" s="169"/>
      <c r="C14" s="19"/>
      <c r="D14" s="19"/>
      <c r="E14" s="4"/>
    </row>
    <row r="15" spans="1:5" ht="30" customHeight="1" x14ac:dyDescent="0.3">
      <c r="A15" s="169" t="s">
        <v>56</v>
      </c>
      <c r="B15" s="339" t="s">
        <v>12</v>
      </c>
      <c r="C15" s="334">
        <v>2555043.2999999998</v>
      </c>
      <c r="D15" s="334">
        <v>3128230</v>
      </c>
      <c r="E15" s="335">
        <f>(D15/C15)*100-100</f>
        <v>22.433541537241283</v>
      </c>
    </row>
    <row r="16" spans="1:5" s="93" customFormat="1" ht="30" customHeight="1" x14ac:dyDescent="0.3">
      <c r="A16" s="333" t="s">
        <v>57</v>
      </c>
      <c r="B16" s="136" t="s">
        <v>14</v>
      </c>
      <c r="C16" s="336">
        <v>224739.5</v>
      </c>
      <c r="D16" s="336">
        <v>285031</v>
      </c>
      <c r="E16" s="336">
        <f>(D16/C16)*100-100</f>
        <v>26.827282253453433</v>
      </c>
    </row>
    <row r="17" spans="1:5" s="93" customFormat="1" ht="30" customHeight="1" x14ac:dyDescent="0.3">
      <c r="A17" s="333" t="s">
        <v>58</v>
      </c>
      <c r="B17" s="136" t="s">
        <v>14</v>
      </c>
      <c r="C17" s="336">
        <v>49755.5</v>
      </c>
      <c r="D17" s="336">
        <v>60405</v>
      </c>
      <c r="E17" s="336">
        <f>(D17/C17)*100-100</f>
        <v>21.403663916551935</v>
      </c>
    </row>
    <row r="18" spans="1:5" s="93" customFormat="1" ht="30" customHeight="1" x14ac:dyDescent="0.3">
      <c r="A18" s="333" t="s">
        <v>59</v>
      </c>
      <c r="B18" s="136" t="s">
        <v>14</v>
      </c>
      <c r="C18" s="336">
        <v>43842</v>
      </c>
      <c r="D18" s="336">
        <v>56272</v>
      </c>
      <c r="E18" s="336">
        <f>(D18/C18)*100-100</f>
        <v>28.351808767848183</v>
      </c>
    </row>
    <row r="19" spans="1:5" s="93" customFormat="1" ht="30" customHeight="1" x14ac:dyDescent="0.3">
      <c r="A19" s="333" t="s">
        <v>60</v>
      </c>
      <c r="B19" s="136" t="s">
        <v>14</v>
      </c>
      <c r="C19" s="336">
        <v>27109</v>
      </c>
      <c r="D19" s="336">
        <v>20124</v>
      </c>
      <c r="E19" s="336">
        <f t="shared" ref="E19:E40" si="0">(D19/C19)*100-100</f>
        <v>-25.766350658452907</v>
      </c>
    </row>
    <row r="20" spans="1:5" s="93" customFormat="1" ht="30" customHeight="1" x14ac:dyDescent="0.3">
      <c r="A20" s="333" t="s">
        <v>61</v>
      </c>
      <c r="B20" s="136" t="s">
        <v>14</v>
      </c>
      <c r="C20" s="336">
        <v>56379</v>
      </c>
      <c r="D20" s="336">
        <v>31147</v>
      </c>
      <c r="E20" s="336">
        <f t="shared" si="0"/>
        <v>-44.754252469891277</v>
      </c>
    </row>
    <row r="21" spans="1:5" s="93" customFormat="1" ht="30" customHeight="1" x14ac:dyDescent="0.3">
      <c r="A21" s="333" t="s">
        <v>62</v>
      </c>
      <c r="B21" s="136" t="s">
        <v>14</v>
      </c>
      <c r="C21" s="336">
        <v>24920</v>
      </c>
      <c r="D21" s="336">
        <v>33438</v>
      </c>
      <c r="E21" s="336">
        <f t="shared" si="0"/>
        <v>34.181380417335475</v>
      </c>
    </row>
    <row r="22" spans="1:5" s="93" customFormat="1" ht="30" customHeight="1" x14ac:dyDescent="0.3">
      <c r="A22" s="333" t="s">
        <v>63</v>
      </c>
      <c r="B22" s="136" t="s">
        <v>14</v>
      </c>
      <c r="C22" s="336">
        <v>6148</v>
      </c>
      <c r="D22" s="336">
        <v>2709</v>
      </c>
      <c r="E22" s="336">
        <f t="shared" si="0"/>
        <v>-55.936890045543265</v>
      </c>
    </row>
    <row r="23" spans="1:5" s="93" customFormat="1" ht="30" customHeight="1" x14ac:dyDescent="0.3">
      <c r="A23" s="333" t="s">
        <v>64</v>
      </c>
      <c r="B23" s="136" t="s">
        <v>14</v>
      </c>
      <c r="C23" s="336">
        <v>151063</v>
      </c>
      <c r="D23" s="336">
        <v>152726</v>
      </c>
      <c r="E23" s="336">
        <f t="shared" si="0"/>
        <v>1.1008652019356191</v>
      </c>
    </row>
    <row r="24" spans="1:5" s="93" customFormat="1" ht="30" customHeight="1" x14ac:dyDescent="0.3">
      <c r="A24" s="333" t="s">
        <v>65</v>
      </c>
      <c r="B24" s="136" t="s">
        <v>14</v>
      </c>
      <c r="C24" s="336">
        <v>242374</v>
      </c>
      <c r="D24" s="336">
        <v>285625</v>
      </c>
      <c r="E24" s="336">
        <f t="shared" si="0"/>
        <v>17.844735821499015</v>
      </c>
    </row>
    <row r="25" spans="1:5" s="93" customFormat="1" ht="30" customHeight="1" x14ac:dyDescent="0.3">
      <c r="A25" s="333" t="s">
        <v>66</v>
      </c>
      <c r="B25" s="136" t="s">
        <v>14</v>
      </c>
      <c r="C25" s="336">
        <v>298374</v>
      </c>
      <c r="D25" s="336">
        <v>394748</v>
      </c>
      <c r="E25" s="336">
        <f t="shared" si="0"/>
        <v>32.299731209823932</v>
      </c>
    </row>
    <row r="26" spans="1:5" s="93" customFormat="1" ht="30" customHeight="1" x14ac:dyDescent="0.3">
      <c r="A26" s="333" t="s">
        <v>67</v>
      </c>
      <c r="B26" s="136" t="s">
        <v>14</v>
      </c>
      <c r="C26" s="337">
        <v>248538</v>
      </c>
      <c r="D26" s="337">
        <v>307202</v>
      </c>
      <c r="E26" s="336">
        <f t="shared" si="0"/>
        <v>23.603634051935728</v>
      </c>
    </row>
    <row r="27" spans="1:5" s="93" customFormat="1" ht="30" customHeight="1" x14ac:dyDescent="0.3">
      <c r="A27" s="333" t="s">
        <v>68</v>
      </c>
      <c r="B27" s="136" t="s">
        <v>14</v>
      </c>
      <c r="C27" s="336">
        <v>87633</v>
      </c>
      <c r="D27" s="336">
        <v>107043</v>
      </c>
      <c r="E27" s="336">
        <f t="shared" si="0"/>
        <v>22.149190373489432</v>
      </c>
    </row>
    <row r="28" spans="1:5" s="93" customFormat="1" ht="30" customHeight="1" x14ac:dyDescent="0.3">
      <c r="A28" s="333" t="s">
        <v>69</v>
      </c>
      <c r="B28" s="136" t="s">
        <v>14</v>
      </c>
      <c r="C28" s="336">
        <v>283498</v>
      </c>
      <c r="D28" s="336">
        <v>362320</v>
      </c>
      <c r="E28" s="336">
        <f t="shared" si="0"/>
        <v>27.803370746883573</v>
      </c>
    </row>
    <row r="29" spans="1:5" s="93" customFormat="1" ht="30" customHeight="1" x14ac:dyDescent="0.3">
      <c r="A29" s="333" t="s">
        <v>70</v>
      </c>
      <c r="B29" s="136" t="s">
        <v>14</v>
      </c>
      <c r="C29" s="336">
        <v>34069</v>
      </c>
      <c r="D29" s="336">
        <v>40433</v>
      </c>
      <c r="E29" s="336">
        <f t="shared" si="0"/>
        <v>18.679738178402644</v>
      </c>
    </row>
    <row r="30" spans="1:5" s="93" customFormat="1" ht="30" customHeight="1" x14ac:dyDescent="0.3">
      <c r="A30" s="333" t="s">
        <v>71</v>
      </c>
      <c r="B30" s="136" t="s">
        <v>14</v>
      </c>
      <c r="C30" s="336">
        <v>8317</v>
      </c>
      <c r="D30" s="336">
        <v>9147</v>
      </c>
      <c r="E30" s="336">
        <f t="shared" si="0"/>
        <v>9.9795599374774611</v>
      </c>
    </row>
    <row r="31" spans="1:5" s="93" customFormat="1" ht="30" customHeight="1" x14ac:dyDescent="0.3">
      <c r="A31" s="333" t="s">
        <v>72</v>
      </c>
      <c r="B31" s="136" t="s">
        <v>14</v>
      </c>
      <c r="C31" s="336">
        <v>37710</v>
      </c>
      <c r="D31" s="336">
        <v>41995</v>
      </c>
      <c r="E31" s="336">
        <f t="shared" si="0"/>
        <v>11.363033678069485</v>
      </c>
    </row>
    <row r="32" spans="1:5" s="93" customFormat="1" ht="30" customHeight="1" x14ac:dyDescent="0.3">
      <c r="A32" s="333" t="s">
        <v>73</v>
      </c>
      <c r="B32" s="136" t="s">
        <v>14</v>
      </c>
      <c r="C32" s="336">
        <v>36330</v>
      </c>
      <c r="D32" s="336">
        <v>34269</v>
      </c>
      <c r="E32" s="336">
        <f t="shared" si="0"/>
        <v>-5.6729975227084992</v>
      </c>
    </row>
    <row r="33" spans="1:5" s="93" customFormat="1" ht="30" customHeight="1" x14ac:dyDescent="0.3">
      <c r="A33" s="333" t="s">
        <v>74</v>
      </c>
      <c r="B33" s="136" t="s">
        <v>14</v>
      </c>
      <c r="C33" s="336">
        <v>57422</v>
      </c>
      <c r="D33" s="336">
        <v>66146</v>
      </c>
      <c r="E33" s="336">
        <f t="shared" si="0"/>
        <v>15.192783253805146</v>
      </c>
    </row>
    <row r="34" spans="1:5" s="93" customFormat="1" ht="30" customHeight="1" x14ac:dyDescent="0.3">
      <c r="A34" s="333" t="s">
        <v>75</v>
      </c>
      <c r="B34" s="136" t="s">
        <v>14</v>
      </c>
      <c r="C34" s="336">
        <v>11913</v>
      </c>
      <c r="D34" s="336">
        <v>16734</v>
      </c>
      <c r="E34" s="336">
        <f t="shared" si="0"/>
        <v>40.468395870057918</v>
      </c>
    </row>
    <row r="35" spans="1:5" s="93" customFormat="1" ht="30" customHeight="1" x14ac:dyDescent="0.3">
      <c r="A35" s="333" t="s">
        <v>76</v>
      </c>
      <c r="B35" s="136" t="s">
        <v>14</v>
      </c>
      <c r="C35" s="336">
        <v>41618</v>
      </c>
      <c r="D35" s="336">
        <v>52970</v>
      </c>
      <c r="E35" s="336">
        <f>(D35/C35)*100-100</f>
        <v>27.276659137873025</v>
      </c>
    </row>
    <row r="36" spans="1:5" s="93" customFormat="1" ht="30" customHeight="1" x14ac:dyDescent="0.3">
      <c r="A36" s="333" t="s">
        <v>77</v>
      </c>
      <c r="B36" s="136" t="s">
        <v>14</v>
      </c>
      <c r="C36" s="336">
        <v>114350.1</v>
      </c>
      <c r="D36" s="336">
        <v>154532</v>
      </c>
      <c r="E36" s="336">
        <f t="shared" si="0"/>
        <v>35.139365859758755</v>
      </c>
    </row>
    <row r="37" spans="1:5" s="93" customFormat="1" ht="30" customHeight="1" x14ac:dyDescent="0.3">
      <c r="A37" s="333" t="s">
        <v>78</v>
      </c>
      <c r="B37" s="136" t="s">
        <v>14</v>
      </c>
      <c r="C37" s="336">
        <v>22882</v>
      </c>
      <c r="D37" s="336">
        <v>23518</v>
      </c>
      <c r="E37" s="336">
        <f t="shared" si="0"/>
        <v>2.7794773184162125</v>
      </c>
    </row>
    <row r="38" spans="1:5" s="93" customFormat="1" ht="30" customHeight="1" x14ac:dyDescent="0.3">
      <c r="A38" s="333" t="s">
        <v>79</v>
      </c>
      <c r="B38" s="136" t="s">
        <v>14</v>
      </c>
      <c r="C38" s="336">
        <v>644</v>
      </c>
      <c r="D38" s="336">
        <v>661</v>
      </c>
      <c r="E38" s="336">
        <f t="shared" si="0"/>
        <v>2.6397515527950333</v>
      </c>
    </row>
    <row r="39" spans="1:5" s="93" customFormat="1" ht="30" customHeight="1" x14ac:dyDescent="0.3">
      <c r="A39" s="333" t="s">
        <v>80</v>
      </c>
      <c r="B39" s="136" t="s">
        <v>14</v>
      </c>
      <c r="C39" s="336">
        <v>24420</v>
      </c>
      <c r="D39" s="336">
        <v>36550</v>
      </c>
      <c r="E39" s="336">
        <f t="shared" si="0"/>
        <v>49.672399672399678</v>
      </c>
    </row>
    <row r="40" spans="1:5" s="93" customFormat="1" ht="30" customHeight="1" x14ac:dyDescent="0.3">
      <c r="A40" s="188" t="s">
        <v>81</v>
      </c>
      <c r="B40" s="148" t="s">
        <v>14</v>
      </c>
      <c r="C40" s="190">
        <v>420960</v>
      </c>
      <c r="D40" s="190">
        <v>552485</v>
      </c>
      <c r="E40" s="190">
        <f t="shared" si="0"/>
        <v>31.244061193462557</v>
      </c>
    </row>
    <row r="41" spans="1:5" x14ac:dyDescent="0.25">
      <c r="A41" s="60" t="s">
        <v>290</v>
      </c>
      <c r="B41" s="4"/>
      <c r="C41" s="4"/>
      <c r="D41" s="4"/>
      <c r="E41" s="20"/>
    </row>
  </sheetData>
  <mergeCells count="5">
    <mergeCell ref="A1:E1"/>
    <mergeCell ref="C3:E3"/>
    <mergeCell ref="A5:E5"/>
    <mergeCell ref="A8:A11"/>
    <mergeCell ref="A13:B13"/>
  </mergeCells>
  <printOptions horizontalCentered="1"/>
  <pageMargins left="0.39370078740157483" right="0.39370078740157483" top="0.19685039370078741" bottom="0" header="0" footer="0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80" zoomScaleNormal="100" zoomScaleSheetLayoutView="80" workbookViewId="0">
      <selection activeCell="A13" sqref="A13:XFD30"/>
    </sheetView>
  </sheetViews>
  <sheetFormatPr defaultRowHeight="15" x14ac:dyDescent="0.25"/>
  <cols>
    <col min="1" max="1" width="50.7109375" customWidth="1"/>
    <col min="2" max="5" width="15.7109375" customWidth="1"/>
  </cols>
  <sheetData>
    <row r="1" spans="1:5" ht="20.100000000000001" customHeight="1" x14ac:dyDescent="0.25">
      <c r="A1" s="165" t="s">
        <v>298</v>
      </c>
      <c r="B1" s="165"/>
      <c r="C1" s="165"/>
      <c r="D1" s="165"/>
      <c r="E1" s="165"/>
    </row>
    <row r="2" spans="1:5" ht="20.100000000000001" customHeight="1" x14ac:dyDescent="0.25">
      <c r="A2" s="21"/>
      <c r="B2" s="21"/>
      <c r="C2" s="21"/>
      <c r="D2" s="21"/>
      <c r="E2" s="21"/>
    </row>
    <row r="3" spans="1:5" ht="20.100000000000001" customHeight="1" x14ac:dyDescent="0.25">
      <c r="A3" s="83" t="s">
        <v>0</v>
      </c>
      <c r="B3" s="21"/>
      <c r="C3" s="21"/>
      <c r="D3" s="21"/>
      <c r="E3" s="21"/>
    </row>
    <row r="4" spans="1:5" ht="20.100000000000001" customHeight="1" x14ac:dyDescent="0.25">
      <c r="A4" s="21"/>
      <c r="B4" s="21"/>
      <c r="C4" s="21"/>
      <c r="D4" s="21"/>
      <c r="E4" s="21"/>
    </row>
    <row r="5" spans="1:5" s="193" customFormat="1" ht="24.95" customHeight="1" x14ac:dyDescent="0.25">
      <c r="A5" s="192" t="s">
        <v>1</v>
      </c>
      <c r="B5" s="192"/>
      <c r="C5" s="192"/>
      <c r="D5" s="192"/>
      <c r="E5" s="192"/>
    </row>
    <row r="6" spans="1:5" ht="20.100000000000001" customHeight="1" x14ac:dyDescent="0.25">
      <c r="A6" s="62"/>
      <c r="B6" s="62"/>
      <c r="C6" s="62"/>
      <c r="D6" s="62"/>
      <c r="E6" s="62"/>
    </row>
    <row r="7" spans="1:5" ht="20.100000000000001" customHeight="1" x14ac:dyDescent="0.25">
      <c r="A7" s="21"/>
      <c r="B7" s="21"/>
      <c r="C7" s="21"/>
      <c r="D7" s="21"/>
      <c r="E7" s="21"/>
    </row>
    <row r="8" spans="1:5" ht="15.75" x14ac:dyDescent="0.25">
      <c r="A8" s="170" t="s">
        <v>2</v>
      </c>
      <c r="B8" s="171"/>
      <c r="C8" s="172" t="s">
        <v>3</v>
      </c>
      <c r="D8" s="172" t="s">
        <v>3</v>
      </c>
      <c r="E8" s="173" t="s">
        <v>4</v>
      </c>
    </row>
    <row r="9" spans="1:5" ht="15.75" x14ac:dyDescent="0.25">
      <c r="A9" s="174"/>
      <c r="B9" s="175" t="s">
        <v>5</v>
      </c>
      <c r="C9" s="176" t="s">
        <v>6</v>
      </c>
      <c r="D9" s="176" t="s">
        <v>7</v>
      </c>
      <c r="E9" s="124" t="s">
        <v>287</v>
      </c>
    </row>
    <row r="10" spans="1:5" ht="15.75" x14ac:dyDescent="0.25">
      <c r="A10" s="174"/>
      <c r="B10" s="177"/>
      <c r="C10" s="176"/>
      <c r="D10" s="176"/>
      <c r="E10" s="124" t="s">
        <v>8</v>
      </c>
    </row>
    <row r="11" spans="1:5" ht="15.75" x14ac:dyDescent="0.25">
      <c r="A11" s="178"/>
      <c r="B11" s="177"/>
      <c r="C11" s="179" t="s">
        <v>3</v>
      </c>
      <c r="D11" s="179" t="s">
        <v>3</v>
      </c>
      <c r="E11" s="124" t="s">
        <v>288</v>
      </c>
    </row>
    <row r="12" spans="1:5" x14ac:dyDescent="0.25">
      <c r="A12" s="8"/>
      <c r="B12" s="8"/>
      <c r="C12" s="8"/>
      <c r="D12" s="8"/>
      <c r="E12" s="8"/>
    </row>
    <row r="13" spans="1:5" ht="32.1" customHeight="1" x14ac:dyDescent="0.25">
      <c r="A13" s="180" t="s">
        <v>82</v>
      </c>
      <c r="B13" s="181" t="s">
        <v>12</v>
      </c>
      <c r="C13" s="182">
        <v>6694896.7000000002</v>
      </c>
      <c r="D13" s="182">
        <v>7443253</v>
      </c>
      <c r="E13" s="183">
        <f>(D13/C13)*100-100</f>
        <v>11.178011155870408</v>
      </c>
    </row>
    <row r="14" spans="1:5" ht="32.1" customHeight="1" x14ac:dyDescent="0.3">
      <c r="A14" s="184" t="s">
        <v>83</v>
      </c>
      <c r="B14" s="185" t="s">
        <v>14</v>
      </c>
      <c r="C14" s="186">
        <v>719354</v>
      </c>
      <c r="D14" s="186">
        <v>865613</v>
      </c>
      <c r="E14" s="187">
        <f>(D14/C14)*100-100</f>
        <v>20.331992315327369</v>
      </c>
    </row>
    <row r="15" spans="1:5" ht="32.1" customHeight="1" x14ac:dyDescent="0.3">
      <c r="A15" s="184" t="s">
        <v>84</v>
      </c>
      <c r="B15" s="185" t="s">
        <v>14</v>
      </c>
      <c r="C15" s="186">
        <v>118122.4</v>
      </c>
      <c r="D15" s="186">
        <v>148428</v>
      </c>
      <c r="E15" s="187">
        <f t="shared" ref="E15:E21" si="0">(D14/C15)*100-100</f>
        <v>632.81020365315987</v>
      </c>
    </row>
    <row r="16" spans="1:5" ht="32.1" customHeight="1" x14ac:dyDescent="0.3">
      <c r="A16" s="184" t="s">
        <v>85</v>
      </c>
      <c r="B16" s="185" t="s">
        <v>14</v>
      </c>
      <c r="C16" s="186">
        <v>55255.1</v>
      </c>
      <c r="D16" s="186">
        <v>72491</v>
      </c>
      <c r="E16" s="187">
        <f t="shared" si="0"/>
        <v>168.62316781618347</v>
      </c>
    </row>
    <row r="17" spans="1:5" ht="32.1" customHeight="1" x14ac:dyDescent="0.3">
      <c r="A17" s="184" t="s">
        <v>86</v>
      </c>
      <c r="B17" s="185" t="s">
        <v>14</v>
      </c>
      <c r="C17" s="186">
        <v>90878.7</v>
      </c>
      <c r="D17" s="186">
        <v>105162</v>
      </c>
      <c r="E17" s="187">
        <f t="shared" si="0"/>
        <v>-20.233233970116203</v>
      </c>
    </row>
    <row r="18" spans="1:5" ht="32.1" customHeight="1" x14ac:dyDescent="0.3">
      <c r="A18" s="184" t="s">
        <v>87</v>
      </c>
      <c r="B18" s="185" t="s">
        <v>14</v>
      </c>
      <c r="C18" s="186">
        <v>236896</v>
      </c>
      <c r="D18" s="186">
        <v>239618</v>
      </c>
      <c r="E18" s="187">
        <f>(D17/C18)*100-100</f>
        <v>-55.608368229096314</v>
      </c>
    </row>
    <row r="19" spans="1:5" ht="32.1" customHeight="1" x14ac:dyDescent="0.3">
      <c r="A19" s="184" t="s">
        <v>88</v>
      </c>
      <c r="B19" s="185" t="s">
        <v>14</v>
      </c>
      <c r="C19" s="186">
        <v>1041974</v>
      </c>
      <c r="D19" s="186">
        <v>984410</v>
      </c>
      <c r="E19" s="187">
        <f t="shared" si="0"/>
        <v>-77.003456900076202</v>
      </c>
    </row>
    <row r="20" spans="1:5" ht="32.1" customHeight="1" x14ac:dyDescent="0.3">
      <c r="A20" s="184" t="s">
        <v>89</v>
      </c>
      <c r="B20" s="185" t="s">
        <v>14</v>
      </c>
      <c r="C20" s="186">
        <v>462630.2</v>
      </c>
      <c r="D20" s="186">
        <v>397772</v>
      </c>
      <c r="E20" s="187">
        <f t="shared" si="0"/>
        <v>112.78550341071551</v>
      </c>
    </row>
    <row r="21" spans="1:5" ht="32.1" customHeight="1" x14ac:dyDescent="0.3">
      <c r="A21" s="184" t="s">
        <v>90</v>
      </c>
      <c r="B21" s="185" t="s">
        <v>14</v>
      </c>
      <c r="C21" s="186">
        <v>69096</v>
      </c>
      <c r="D21" s="186">
        <v>78298</v>
      </c>
      <c r="E21" s="187">
        <f t="shared" si="0"/>
        <v>475.68021303693411</v>
      </c>
    </row>
    <row r="22" spans="1:5" ht="32.1" customHeight="1" x14ac:dyDescent="0.3">
      <c r="A22" s="184" t="s">
        <v>91</v>
      </c>
      <c r="B22" s="185" t="s">
        <v>14</v>
      </c>
      <c r="C22" s="186">
        <v>60368.5</v>
      </c>
      <c r="D22" s="186">
        <v>77967</v>
      </c>
      <c r="E22" s="187">
        <f t="shared" ref="E22:E30" si="1">(D22/C22)*100-100</f>
        <v>29.151792739591002</v>
      </c>
    </row>
    <row r="23" spans="1:5" ht="32.1" customHeight="1" x14ac:dyDescent="0.3">
      <c r="A23" s="184" t="s">
        <v>92</v>
      </c>
      <c r="B23" s="185" t="s">
        <v>14</v>
      </c>
      <c r="C23" s="186">
        <v>553.70000000000005</v>
      </c>
      <c r="D23" s="186">
        <v>534</v>
      </c>
      <c r="E23" s="187">
        <f t="shared" si="1"/>
        <v>-3.5578833303232926</v>
      </c>
    </row>
    <row r="24" spans="1:5" ht="32.1" customHeight="1" x14ac:dyDescent="0.3">
      <c r="A24" s="184" t="s">
        <v>93</v>
      </c>
      <c r="B24" s="185" t="s">
        <v>14</v>
      </c>
      <c r="C24" s="186">
        <v>72996</v>
      </c>
      <c r="D24" s="186">
        <v>94611</v>
      </c>
      <c r="E24" s="187">
        <f t="shared" si="1"/>
        <v>29.611211573236886</v>
      </c>
    </row>
    <row r="25" spans="1:5" ht="32.1" customHeight="1" x14ac:dyDescent="0.3">
      <c r="A25" s="184" t="s">
        <v>94</v>
      </c>
      <c r="B25" s="185" t="s">
        <v>14</v>
      </c>
      <c r="C25" s="186">
        <v>344595</v>
      </c>
      <c r="D25" s="186">
        <v>401045</v>
      </c>
      <c r="E25" s="187">
        <f t="shared" si="1"/>
        <v>16.381549355039965</v>
      </c>
    </row>
    <row r="26" spans="1:5" ht="32.1" customHeight="1" x14ac:dyDescent="0.3">
      <c r="A26" s="184" t="s">
        <v>95</v>
      </c>
      <c r="B26" s="185" t="s">
        <v>14</v>
      </c>
      <c r="C26" s="186">
        <v>67736</v>
      </c>
      <c r="D26" s="186">
        <v>61698</v>
      </c>
      <c r="E26" s="187">
        <f t="shared" si="1"/>
        <v>-8.9140191331050005</v>
      </c>
    </row>
    <row r="27" spans="1:5" ht="32.1" customHeight="1" x14ac:dyDescent="0.3">
      <c r="A27" s="184" t="s">
        <v>96</v>
      </c>
      <c r="B27" s="185" t="s">
        <v>14</v>
      </c>
      <c r="C27" s="186">
        <v>1289222.3</v>
      </c>
      <c r="D27" s="186">
        <v>1475012</v>
      </c>
      <c r="E27" s="187">
        <f t="shared" si="1"/>
        <v>14.410990253581545</v>
      </c>
    </row>
    <row r="28" spans="1:5" ht="32.1" customHeight="1" x14ac:dyDescent="0.3">
      <c r="A28" s="184" t="s">
        <v>97</v>
      </c>
      <c r="B28" s="185" t="s">
        <v>14</v>
      </c>
      <c r="C28" s="186">
        <v>238562.2</v>
      </c>
      <c r="D28" s="186">
        <v>265430</v>
      </c>
      <c r="E28" s="187">
        <f t="shared" si="1"/>
        <v>11.262387754640073</v>
      </c>
    </row>
    <row r="29" spans="1:5" ht="32.1" customHeight="1" x14ac:dyDescent="0.3">
      <c r="A29" s="184" t="s">
        <v>98</v>
      </c>
      <c r="B29" s="185" t="s">
        <v>14</v>
      </c>
      <c r="C29" s="186">
        <v>72603</v>
      </c>
      <c r="D29" s="186">
        <v>84754</v>
      </c>
      <c r="E29" s="187">
        <f t="shared" si="1"/>
        <v>16.736223021087284</v>
      </c>
    </row>
    <row r="30" spans="1:5" ht="32.1" customHeight="1" x14ac:dyDescent="0.3">
      <c r="A30" s="188" t="s">
        <v>99</v>
      </c>
      <c r="B30" s="189" t="s">
        <v>14</v>
      </c>
      <c r="C30" s="190">
        <v>1750525.9</v>
      </c>
      <c r="D30" s="190">
        <v>2091010</v>
      </c>
      <c r="E30" s="191">
        <f t="shared" si="1"/>
        <v>19.450389165907239</v>
      </c>
    </row>
    <row r="31" spans="1:5" ht="15.75" x14ac:dyDescent="0.25">
      <c r="A31" s="153" t="s">
        <v>296</v>
      </c>
      <c r="B31" s="4"/>
      <c r="C31" s="4"/>
      <c r="D31" s="4"/>
      <c r="E31" s="4"/>
    </row>
  </sheetData>
  <mergeCells count="3">
    <mergeCell ref="A1:E1"/>
    <mergeCell ref="A5:E5"/>
    <mergeCell ref="A8:A11"/>
  </mergeCells>
  <printOptions horizontalCentered="1"/>
  <pageMargins left="0.39370078740157483" right="0.39370078740157483" top="0.19685039370078741" bottom="0" header="0" footer="0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2"/>
  <sheetViews>
    <sheetView showGridLines="0" view="pageBreakPreview" zoomScale="70" zoomScaleNormal="100" zoomScaleSheetLayoutView="70" workbookViewId="0">
      <selection activeCell="A12" sqref="A12"/>
    </sheetView>
  </sheetViews>
  <sheetFormatPr defaultRowHeight="15" x14ac:dyDescent="0.25"/>
  <cols>
    <col min="1" max="1" width="45.7109375" style="64" customWidth="1"/>
    <col min="2" max="3" width="15.7109375" style="64" customWidth="1"/>
    <col min="4" max="6" width="14.28515625" style="64" customWidth="1"/>
    <col min="7" max="16384" width="9.140625" style="64"/>
  </cols>
  <sheetData>
    <row r="1" spans="1:6" ht="21" customHeight="1" x14ac:dyDescent="0.25">
      <c r="A1" s="87" t="s">
        <v>300</v>
      </c>
      <c r="B1" s="23"/>
      <c r="C1" s="84"/>
      <c r="D1" s="22"/>
      <c r="E1" s="22"/>
      <c r="F1" s="22"/>
    </row>
    <row r="2" spans="1:6" x14ac:dyDescent="0.25">
      <c r="A2" s="24"/>
      <c r="B2" s="25"/>
      <c r="C2" s="25"/>
      <c r="D2" s="24"/>
      <c r="E2" s="24"/>
      <c r="F2" s="24"/>
    </row>
    <row r="3" spans="1:6" ht="15.75" x14ac:dyDescent="0.25">
      <c r="A3" s="24"/>
      <c r="B3" s="25"/>
      <c r="C3" s="25"/>
      <c r="D3" s="166" t="s">
        <v>0</v>
      </c>
      <c r="E3" s="166"/>
      <c r="F3" s="166"/>
    </row>
    <row r="4" spans="1:6" x14ac:dyDescent="0.25">
      <c r="A4" s="24"/>
      <c r="B4" s="25"/>
      <c r="C4" s="25"/>
      <c r="D4" s="24"/>
      <c r="E4" s="24"/>
      <c r="F4" s="24"/>
    </row>
    <row r="5" spans="1:6" ht="24.95" customHeight="1" x14ac:dyDescent="0.3">
      <c r="A5" s="270" t="s">
        <v>100</v>
      </c>
      <c r="B5" s="270"/>
      <c r="C5" s="270"/>
      <c r="D5" s="270"/>
      <c r="E5" s="270"/>
      <c r="F5" s="270"/>
    </row>
    <row r="6" spans="1:6" ht="24.95" customHeight="1" x14ac:dyDescent="0.3">
      <c r="A6" s="271" t="s">
        <v>101</v>
      </c>
      <c r="B6" s="272"/>
      <c r="C6" s="272"/>
      <c r="D6" s="273"/>
      <c r="E6" s="273"/>
      <c r="F6" s="273"/>
    </row>
    <row r="7" spans="1:6" ht="20.100000000000001" customHeight="1" x14ac:dyDescent="0.3">
      <c r="A7" s="73"/>
      <c r="B7" s="23"/>
      <c r="C7" s="23"/>
      <c r="D7" s="22"/>
      <c r="E7" s="22"/>
      <c r="F7" s="22"/>
    </row>
    <row r="8" spans="1:6" ht="20.100000000000001" customHeight="1" x14ac:dyDescent="0.25">
      <c r="A8" s="24"/>
      <c r="B8" s="25"/>
      <c r="C8" s="25"/>
      <c r="D8" s="24"/>
      <c r="E8" s="24"/>
      <c r="F8" s="24"/>
    </row>
    <row r="9" spans="1:6" ht="24.95" customHeight="1" x14ac:dyDescent="0.3">
      <c r="A9" s="263" t="s">
        <v>102</v>
      </c>
      <c r="B9" s="264" t="s">
        <v>103</v>
      </c>
      <c r="C9" s="265" t="s">
        <v>5</v>
      </c>
      <c r="D9" s="266" t="s">
        <v>104</v>
      </c>
      <c r="E9" s="263" t="s">
        <v>105</v>
      </c>
      <c r="F9" s="266" t="s">
        <v>106</v>
      </c>
    </row>
    <row r="10" spans="1:6" ht="24.95" customHeight="1" x14ac:dyDescent="0.3">
      <c r="A10" s="267"/>
      <c r="B10" s="268"/>
      <c r="C10" s="268"/>
      <c r="D10" s="267"/>
      <c r="E10" s="267"/>
      <c r="F10" s="269" t="s">
        <v>107</v>
      </c>
    </row>
    <row r="11" spans="1:6" x14ac:dyDescent="0.25">
      <c r="A11" s="65"/>
      <c r="B11" s="66"/>
      <c r="C11" s="66"/>
      <c r="D11" s="65"/>
      <c r="E11" s="65"/>
      <c r="F11" s="65"/>
    </row>
    <row r="12" spans="1:6" s="110" customFormat="1" ht="20.100000000000001" customHeight="1" x14ac:dyDescent="0.3">
      <c r="A12" s="340" t="s">
        <v>108</v>
      </c>
      <c r="B12" s="109"/>
      <c r="C12" s="109"/>
      <c r="D12" s="84"/>
      <c r="E12" s="84"/>
      <c r="F12" s="84"/>
    </row>
    <row r="13" spans="1:6" s="110" customFormat="1" ht="20.100000000000001" customHeight="1" x14ac:dyDescent="0.25">
      <c r="A13" s="111"/>
      <c r="B13" s="109"/>
      <c r="C13" s="109"/>
      <c r="D13" s="112"/>
      <c r="E13" s="112"/>
      <c r="F13" s="112"/>
    </row>
    <row r="14" spans="1:6" s="110" customFormat="1" ht="20.100000000000001" customHeight="1" x14ac:dyDescent="0.3">
      <c r="A14" s="248" t="s">
        <v>109</v>
      </c>
      <c r="B14" s="109"/>
      <c r="C14" s="109"/>
      <c r="D14" s="112"/>
      <c r="E14" s="112"/>
      <c r="F14" s="112"/>
    </row>
    <row r="15" spans="1:6" s="110" customFormat="1" ht="20.100000000000001" customHeight="1" x14ac:dyDescent="0.3">
      <c r="A15" s="261"/>
      <c r="B15" s="109"/>
      <c r="C15" s="109"/>
      <c r="D15" s="112"/>
      <c r="E15" s="112"/>
      <c r="F15" s="112"/>
    </row>
    <row r="16" spans="1:6" s="110" customFormat="1" ht="20.100000000000001" customHeight="1" x14ac:dyDescent="0.3">
      <c r="A16" s="243" t="s">
        <v>299</v>
      </c>
      <c r="B16" s="244">
        <v>2020</v>
      </c>
      <c r="C16" s="244" t="s">
        <v>110</v>
      </c>
      <c r="D16" s="214">
        <v>1282</v>
      </c>
      <c r="E16" s="214">
        <v>473</v>
      </c>
      <c r="F16" s="245">
        <f>E16/D16*100</f>
        <v>36.895475819032761</v>
      </c>
    </row>
    <row r="17" spans="1:6" s="110" customFormat="1" ht="20.100000000000001" customHeight="1" x14ac:dyDescent="0.3">
      <c r="A17" s="246"/>
      <c r="B17" s="247"/>
      <c r="C17" s="247"/>
      <c r="D17" s="214"/>
      <c r="E17" s="214"/>
      <c r="F17" s="245"/>
    </row>
    <row r="18" spans="1:6" s="110" customFormat="1" ht="20.100000000000001" customHeight="1" x14ac:dyDescent="0.3">
      <c r="A18" s="246" t="s">
        <v>111</v>
      </c>
      <c r="B18" s="247" t="s">
        <v>14</v>
      </c>
      <c r="C18" s="247" t="s">
        <v>14</v>
      </c>
      <c r="D18" s="214">
        <v>5743</v>
      </c>
      <c r="E18" s="214">
        <v>2819</v>
      </c>
      <c r="F18" s="245">
        <f>E18/D18*100</f>
        <v>49.085843635730456</v>
      </c>
    </row>
    <row r="19" spans="1:6" s="110" customFormat="1" ht="20.100000000000001" customHeight="1" x14ac:dyDescent="0.3">
      <c r="A19" s="246"/>
      <c r="B19" s="247"/>
      <c r="C19" s="247"/>
      <c r="D19" s="214"/>
      <c r="E19" s="214"/>
      <c r="F19" s="245"/>
    </row>
    <row r="20" spans="1:6" s="110" customFormat="1" ht="20.100000000000001" customHeight="1" x14ac:dyDescent="0.3">
      <c r="A20" s="246" t="s">
        <v>112</v>
      </c>
      <c r="B20" s="247" t="s">
        <v>14</v>
      </c>
      <c r="C20" s="247" t="s">
        <v>14</v>
      </c>
      <c r="D20" s="214">
        <v>752</v>
      </c>
      <c r="E20" s="214">
        <v>220</v>
      </c>
      <c r="F20" s="245">
        <f>E20/D20*100</f>
        <v>29.25531914893617</v>
      </c>
    </row>
    <row r="21" spans="1:6" s="110" customFormat="1" ht="20.100000000000001" customHeight="1" x14ac:dyDescent="0.3">
      <c r="A21" s="246"/>
      <c r="B21" s="247"/>
      <c r="C21" s="247"/>
      <c r="D21" s="214"/>
      <c r="E21" s="214"/>
      <c r="F21" s="245"/>
    </row>
    <row r="22" spans="1:6" s="110" customFormat="1" ht="20.100000000000001" customHeight="1" x14ac:dyDescent="0.3">
      <c r="A22" s="246" t="s">
        <v>113</v>
      </c>
      <c r="B22" s="247" t="s">
        <v>14</v>
      </c>
      <c r="C22" s="247" t="s">
        <v>14</v>
      </c>
      <c r="D22" s="214">
        <v>133707</v>
      </c>
      <c r="E22" s="214">
        <v>38623</v>
      </c>
      <c r="F22" s="245">
        <f>E22/D22*100</f>
        <v>28.886296155025544</v>
      </c>
    </row>
    <row r="23" spans="1:6" s="110" customFormat="1" ht="20.100000000000001" customHeight="1" x14ac:dyDescent="0.3">
      <c r="A23" s="261"/>
      <c r="B23" s="109"/>
      <c r="C23" s="109"/>
      <c r="D23" s="114"/>
      <c r="E23" s="114"/>
      <c r="F23" s="115"/>
    </row>
    <row r="24" spans="1:6" s="110" customFormat="1" ht="20.100000000000001" customHeight="1" x14ac:dyDescent="0.3">
      <c r="A24" s="248" t="s">
        <v>114</v>
      </c>
      <c r="B24" s="109"/>
      <c r="C24" s="109"/>
      <c r="D24" s="114"/>
      <c r="E24" s="114"/>
      <c r="F24" s="115"/>
    </row>
    <row r="25" spans="1:6" s="110" customFormat="1" ht="20.100000000000001" customHeight="1" x14ac:dyDescent="0.3">
      <c r="A25" s="261"/>
      <c r="B25" s="109"/>
      <c r="C25" s="109"/>
      <c r="D25" s="114"/>
      <c r="E25" s="114"/>
      <c r="F25" s="112"/>
    </row>
    <row r="26" spans="1:6" s="110" customFormat="1" ht="20.100000000000001" customHeight="1" x14ac:dyDescent="0.3">
      <c r="A26" s="248" t="s">
        <v>115</v>
      </c>
      <c r="B26" s="196" t="s">
        <v>293</v>
      </c>
      <c r="C26" s="244" t="s">
        <v>110</v>
      </c>
      <c r="D26" s="249">
        <v>1391277</v>
      </c>
      <c r="E26" s="250">
        <v>230390</v>
      </c>
      <c r="F26" s="251">
        <f>(E26/D26)*100</f>
        <v>16.559606749770175</v>
      </c>
    </row>
    <row r="27" spans="1:6" s="110" customFormat="1" ht="20.100000000000001" customHeight="1" x14ac:dyDescent="0.3">
      <c r="A27" s="243" t="s">
        <v>116</v>
      </c>
      <c r="B27" s="247" t="s">
        <v>14</v>
      </c>
      <c r="C27" s="247" t="s">
        <v>14</v>
      </c>
      <c r="D27" s="252">
        <v>282670</v>
      </c>
      <c r="E27" s="253">
        <v>83414</v>
      </c>
      <c r="F27" s="251">
        <f>(E27/D27)*100</f>
        <v>29.509321824035094</v>
      </c>
    </row>
    <row r="28" spans="1:6" s="110" customFormat="1" ht="20.100000000000001" customHeight="1" x14ac:dyDescent="0.3">
      <c r="A28" s="243" t="s">
        <v>117</v>
      </c>
      <c r="B28" s="247" t="s">
        <v>14</v>
      </c>
      <c r="C28" s="247" t="s">
        <v>14</v>
      </c>
      <c r="D28" s="252">
        <v>1108607</v>
      </c>
      <c r="E28" s="253">
        <v>146976</v>
      </c>
      <c r="F28" s="251">
        <f>(E28/D28)*100</f>
        <v>13.257718921132556</v>
      </c>
    </row>
    <row r="29" spans="1:6" s="110" customFormat="1" ht="20.100000000000001" customHeight="1" x14ac:dyDescent="0.3">
      <c r="A29" s="261"/>
      <c r="B29" s="109"/>
      <c r="C29" s="109"/>
      <c r="D29" s="114"/>
      <c r="E29" s="114"/>
      <c r="F29" s="115"/>
    </row>
    <row r="30" spans="1:6" s="110" customFormat="1" ht="20.100000000000001" customHeight="1" x14ac:dyDescent="0.3">
      <c r="A30" s="248" t="s">
        <v>118</v>
      </c>
      <c r="B30" s="116" t="s">
        <v>6</v>
      </c>
      <c r="C30" s="113" t="s">
        <v>119</v>
      </c>
      <c r="D30" s="117">
        <v>4549</v>
      </c>
      <c r="E30" s="117">
        <v>1077.3</v>
      </c>
      <c r="F30" s="117">
        <f>(E30/D30)*100</f>
        <v>23.682127940206637</v>
      </c>
    </row>
    <row r="31" spans="1:6" s="110" customFormat="1" ht="20.100000000000001" customHeight="1" x14ac:dyDescent="0.3">
      <c r="A31" s="261"/>
      <c r="B31" s="109"/>
      <c r="C31" s="109"/>
      <c r="D31" s="114"/>
      <c r="E31" s="114"/>
      <c r="F31" s="115"/>
    </row>
    <row r="32" spans="1:6" s="110" customFormat="1" ht="20.100000000000001" customHeight="1" x14ac:dyDescent="0.3">
      <c r="A32" s="248" t="s">
        <v>120</v>
      </c>
      <c r="B32" s="109"/>
      <c r="C32" s="109"/>
      <c r="D32" s="114"/>
      <c r="E32" s="114"/>
      <c r="F32" s="115"/>
    </row>
    <row r="33" spans="1:6" s="110" customFormat="1" ht="20.100000000000001" customHeight="1" x14ac:dyDescent="0.3">
      <c r="A33" s="261"/>
      <c r="B33" s="109"/>
      <c r="C33" s="109"/>
      <c r="D33" s="114"/>
      <c r="E33" s="114"/>
      <c r="F33" s="115"/>
    </row>
    <row r="34" spans="1:6" s="110" customFormat="1" ht="20.100000000000001" customHeight="1" x14ac:dyDescent="0.3">
      <c r="A34" s="248" t="s">
        <v>121</v>
      </c>
      <c r="B34" s="109"/>
      <c r="C34" s="109"/>
      <c r="D34" s="114"/>
      <c r="E34" s="114"/>
      <c r="F34" s="115"/>
    </row>
    <row r="35" spans="1:6" s="110" customFormat="1" ht="20.100000000000001" customHeight="1" x14ac:dyDescent="0.3">
      <c r="A35" s="261"/>
      <c r="B35" s="109"/>
      <c r="C35" s="109"/>
      <c r="D35" s="114"/>
      <c r="E35" s="114"/>
      <c r="F35" s="115"/>
    </row>
    <row r="36" spans="1:6" s="110" customFormat="1" ht="20.100000000000001" customHeight="1" x14ac:dyDescent="0.3">
      <c r="A36" s="248" t="s">
        <v>122</v>
      </c>
      <c r="B36" s="196">
        <v>2010</v>
      </c>
      <c r="C36" s="244" t="s">
        <v>123</v>
      </c>
      <c r="D36" s="250">
        <f>SUM(D38:D40)</f>
        <v>8264</v>
      </c>
      <c r="E36" s="250">
        <v>1115</v>
      </c>
      <c r="F36" s="251">
        <f>(E36/D36)*100</f>
        <v>13.492255566311714</v>
      </c>
    </row>
    <row r="37" spans="1:6" s="110" customFormat="1" ht="20.100000000000001" customHeight="1" x14ac:dyDescent="0.3">
      <c r="A37" s="248"/>
      <c r="B37" s="244"/>
      <c r="C37" s="244"/>
      <c r="D37" s="250"/>
      <c r="E37" s="250"/>
      <c r="F37" s="251"/>
    </row>
    <row r="38" spans="1:6" s="110" customFormat="1" ht="20.100000000000001" customHeight="1" x14ac:dyDescent="0.3">
      <c r="A38" s="243" t="s">
        <v>124</v>
      </c>
      <c r="B38" s="247" t="s">
        <v>14</v>
      </c>
      <c r="C38" s="247" t="s">
        <v>14</v>
      </c>
      <c r="D38" s="254" t="s">
        <v>125</v>
      </c>
      <c r="E38" s="255" t="s">
        <v>125</v>
      </c>
      <c r="F38" s="255" t="s">
        <v>125</v>
      </c>
    </row>
    <row r="39" spans="1:6" s="110" customFormat="1" ht="20.100000000000001" customHeight="1" x14ac:dyDescent="0.3">
      <c r="A39" s="243"/>
      <c r="B39" s="247"/>
      <c r="C39" s="247"/>
      <c r="D39" s="256"/>
      <c r="E39" s="256"/>
      <c r="F39" s="257"/>
    </row>
    <row r="40" spans="1:6" s="110" customFormat="1" ht="20.100000000000001" customHeight="1" x14ac:dyDescent="0.3">
      <c r="A40" s="262" t="s">
        <v>126</v>
      </c>
      <c r="B40" s="258" t="s">
        <v>14</v>
      </c>
      <c r="C40" s="258" t="s">
        <v>14</v>
      </c>
      <c r="D40" s="259">
        <v>8264</v>
      </c>
      <c r="E40" s="259">
        <v>1115</v>
      </c>
      <c r="F40" s="260">
        <f>(E40/D40)*100</f>
        <v>13.492255566311714</v>
      </c>
    </row>
    <row r="41" spans="1:6" x14ac:dyDescent="0.25">
      <c r="A41" s="68" t="s">
        <v>127</v>
      </c>
      <c r="B41" s="69"/>
      <c r="C41" s="69"/>
      <c r="D41" s="70"/>
      <c r="E41" s="70"/>
      <c r="F41" s="71"/>
    </row>
    <row r="42" spans="1:6" x14ac:dyDescent="0.25">
      <c r="A42" s="67"/>
      <c r="B42" s="25"/>
      <c r="C42" s="25"/>
      <c r="D42" s="67"/>
      <c r="E42" s="67"/>
      <c r="F42" s="72" t="s">
        <v>128</v>
      </c>
    </row>
  </sheetData>
  <mergeCells count="2">
    <mergeCell ref="D3:F3"/>
    <mergeCell ref="A5:F5"/>
  </mergeCells>
  <printOptions horizontalCentered="1"/>
  <pageMargins left="0.39370078740157483" right="0.39370078740157483" top="0.19685039370078741" bottom="0" header="0" footer="0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view="pageBreakPreview" zoomScale="60" zoomScaleNormal="85" workbookViewId="0">
      <selection activeCell="L16" sqref="L16"/>
    </sheetView>
  </sheetViews>
  <sheetFormatPr defaultRowHeight="15" x14ac:dyDescent="0.25"/>
  <cols>
    <col min="1" max="1" width="55.7109375" customWidth="1"/>
    <col min="2" max="3" width="15.7109375" customWidth="1"/>
    <col min="4" max="6" width="14.28515625" customWidth="1"/>
  </cols>
  <sheetData>
    <row r="1" spans="1:6" x14ac:dyDescent="0.25">
      <c r="A1" s="33"/>
      <c r="B1" s="23"/>
      <c r="C1" s="23"/>
      <c r="D1" s="22"/>
      <c r="E1" s="22"/>
      <c r="F1" s="22"/>
    </row>
    <row r="2" spans="1:6" x14ac:dyDescent="0.25">
      <c r="A2" s="33"/>
      <c r="B2" s="25"/>
      <c r="C2" s="25"/>
      <c r="D2" s="22"/>
      <c r="E2" s="22"/>
      <c r="F2" s="22"/>
    </row>
    <row r="3" spans="1:6" ht="19.5" x14ac:dyDescent="0.25">
      <c r="A3" s="358" t="s">
        <v>0</v>
      </c>
      <c r="B3" s="25"/>
      <c r="C3" s="25"/>
      <c r="D3" s="22"/>
      <c r="E3" s="22"/>
      <c r="F3" s="22"/>
    </row>
    <row r="4" spans="1:6" x14ac:dyDescent="0.25">
      <c r="A4" s="35"/>
      <c r="B4" s="25"/>
      <c r="C4" s="25"/>
      <c r="D4" s="24"/>
      <c r="E4" s="24"/>
      <c r="F4" s="24"/>
    </row>
    <row r="5" spans="1:6" ht="18.75" x14ac:dyDescent="0.3">
      <c r="A5" s="167" t="s">
        <v>100</v>
      </c>
      <c r="B5" s="167"/>
      <c r="C5" s="167"/>
      <c r="D5" s="167"/>
      <c r="E5" s="167"/>
      <c r="F5" s="167"/>
    </row>
    <row r="6" spans="1:6" ht="18.75" x14ac:dyDescent="0.3">
      <c r="A6" s="167" t="s">
        <v>101</v>
      </c>
      <c r="B6" s="167"/>
      <c r="C6" s="167"/>
      <c r="D6" s="167"/>
      <c r="E6" s="167"/>
      <c r="F6" s="167"/>
    </row>
    <row r="7" spans="1:6" ht="20.100000000000001" customHeight="1" x14ac:dyDescent="0.3">
      <c r="A7" s="74"/>
      <c r="B7" s="23"/>
      <c r="C7" s="23"/>
      <c r="D7" s="22"/>
      <c r="E7" s="22"/>
      <c r="F7" s="22"/>
    </row>
    <row r="8" spans="1:6" ht="20.100000000000001" customHeight="1" x14ac:dyDescent="0.25">
      <c r="A8" s="36"/>
      <c r="B8" s="25"/>
      <c r="C8" s="25"/>
      <c r="D8" s="24"/>
      <c r="E8" s="24"/>
      <c r="F8" s="24"/>
    </row>
    <row r="9" spans="1:6" x14ac:dyDescent="0.25">
      <c r="A9" s="103" t="s">
        <v>102</v>
      </c>
      <c r="B9" s="107" t="s">
        <v>103</v>
      </c>
      <c r="C9" s="108" t="s">
        <v>129</v>
      </c>
      <c r="D9" s="198" t="s">
        <v>104</v>
      </c>
      <c r="E9" s="357" t="s">
        <v>105</v>
      </c>
      <c r="F9" s="198" t="s">
        <v>106</v>
      </c>
    </row>
    <row r="10" spans="1:6" x14ac:dyDescent="0.25">
      <c r="A10" s="37"/>
      <c r="B10" s="38"/>
      <c r="C10" s="38"/>
      <c r="D10" s="37"/>
      <c r="E10" s="37"/>
      <c r="F10" s="199" t="s">
        <v>107</v>
      </c>
    </row>
    <row r="11" spans="1:6" x14ac:dyDescent="0.25">
      <c r="A11" s="26"/>
      <c r="B11" s="28"/>
      <c r="C11" s="28"/>
      <c r="D11" s="26"/>
      <c r="E11" s="26"/>
      <c r="F11" s="26"/>
    </row>
    <row r="12" spans="1:6" s="216" customFormat="1" ht="24.95" customHeight="1" x14ac:dyDescent="0.3">
      <c r="A12" s="343" t="s">
        <v>130</v>
      </c>
      <c r="B12" s="344">
        <v>2010</v>
      </c>
      <c r="C12" s="345" t="s">
        <v>123</v>
      </c>
      <c r="D12" s="346">
        <v>2071</v>
      </c>
      <c r="E12" s="346">
        <v>143</v>
      </c>
      <c r="F12" s="347">
        <f>SUM(E12/D12)*100</f>
        <v>6.9048768710767749</v>
      </c>
    </row>
    <row r="13" spans="1:6" s="216" customFormat="1" ht="24.95" customHeight="1" x14ac:dyDescent="0.3">
      <c r="A13" s="348" t="s">
        <v>131</v>
      </c>
      <c r="B13" s="349" t="s">
        <v>14</v>
      </c>
      <c r="C13" s="349" t="s">
        <v>14</v>
      </c>
      <c r="D13" s="346">
        <v>1526</v>
      </c>
      <c r="E13" s="346">
        <v>204</v>
      </c>
      <c r="F13" s="347">
        <f t="shared" ref="F13:F33" si="0">SUM(E13/D13)*100</f>
        <v>13.368283093053734</v>
      </c>
    </row>
    <row r="14" spans="1:6" s="216" customFormat="1" ht="24.95" customHeight="1" x14ac:dyDescent="0.3">
      <c r="A14" s="348" t="s">
        <v>132</v>
      </c>
      <c r="B14" s="349" t="s">
        <v>14</v>
      </c>
      <c r="C14" s="349" t="s">
        <v>14</v>
      </c>
      <c r="D14" s="346">
        <v>1754</v>
      </c>
      <c r="E14" s="346">
        <v>282</v>
      </c>
      <c r="F14" s="347">
        <f t="shared" si="0"/>
        <v>16.077537058152792</v>
      </c>
    </row>
    <row r="15" spans="1:6" s="216" customFormat="1" ht="24.95" customHeight="1" x14ac:dyDescent="0.3">
      <c r="A15" s="348" t="s">
        <v>133</v>
      </c>
      <c r="B15" s="349" t="s">
        <v>14</v>
      </c>
      <c r="C15" s="349" t="s">
        <v>14</v>
      </c>
      <c r="D15" s="346">
        <v>1132</v>
      </c>
      <c r="E15" s="346">
        <v>159</v>
      </c>
      <c r="F15" s="347">
        <f t="shared" si="0"/>
        <v>14.045936395759718</v>
      </c>
    </row>
    <row r="16" spans="1:6" s="216" customFormat="1" ht="24.95" customHeight="1" x14ac:dyDescent="0.3">
      <c r="A16" s="348" t="s">
        <v>134</v>
      </c>
      <c r="B16" s="349" t="s">
        <v>14</v>
      </c>
      <c r="C16" s="349" t="s">
        <v>14</v>
      </c>
      <c r="D16" s="346">
        <v>915</v>
      </c>
      <c r="E16" s="346">
        <v>138</v>
      </c>
      <c r="F16" s="347">
        <f t="shared" si="0"/>
        <v>15.081967213114755</v>
      </c>
    </row>
    <row r="17" spans="1:6" s="216" customFormat="1" ht="24.95" customHeight="1" x14ac:dyDescent="0.3">
      <c r="A17" s="348" t="s">
        <v>135</v>
      </c>
      <c r="B17" s="349" t="s">
        <v>14</v>
      </c>
      <c r="C17" s="349" t="s">
        <v>14</v>
      </c>
      <c r="D17" s="346">
        <v>562</v>
      </c>
      <c r="E17" s="346">
        <v>97</v>
      </c>
      <c r="F17" s="347">
        <f t="shared" si="0"/>
        <v>17.259786476868328</v>
      </c>
    </row>
    <row r="18" spans="1:6" s="216" customFormat="1" ht="24.95" customHeight="1" x14ac:dyDescent="0.3">
      <c r="A18" s="348" t="s">
        <v>136</v>
      </c>
      <c r="B18" s="349" t="s">
        <v>14</v>
      </c>
      <c r="C18" s="349" t="s">
        <v>14</v>
      </c>
      <c r="D18" s="346">
        <v>211</v>
      </c>
      <c r="E18" s="346">
        <v>64</v>
      </c>
      <c r="F18" s="347">
        <f t="shared" si="0"/>
        <v>30.33175355450237</v>
      </c>
    </row>
    <row r="19" spans="1:6" s="216" customFormat="1" ht="24.95" customHeight="1" x14ac:dyDescent="0.3">
      <c r="A19" s="348" t="s">
        <v>137</v>
      </c>
      <c r="B19" s="349" t="s">
        <v>14</v>
      </c>
      <c r="C19" s="349" t="s">
        <v>14</v>
      </c>
      <c r="D19" s="346">
        <v>67</v>
      </c>
      <c r="E19" s="346">
        <v>21</v>
      </c>
      <c r="F19" s="347">
        <f t="shared" si="0"/>
        <v>31.343283582089555</v>
      </c>
    </row>
    <row r="20" spans="1:6" s="216" customFormat="1" ht="24.95" customHeight="1" x14ac:dyDescent="0.3">
      <c r="A20" s="348" t="s">
        <v>138</v>
      </c>
      <c r="B20" s="349" t="s">
        <v>14</v>
      </c>
      <c r="C20" s="349" t="s">
        <v>14</v>
      </c>
      <c r="D20" s="346">
        <v>12</v>
      </c>
      <c r="E20" s="346">
        <v>3</v>
      </c>
      <c r="F20" s="347">
        <f t="shared" si="0"/>
        <v>25</v>
      </c>
    </row>
    <row r="21" spans="1:6" s="216" customFormat="1" ht="24.95" customHeight="1" x14ac:dyDescent="0.3">
      <c r="A21" s="348" t="s">
        <v>139</v>
      </c>
      <c r="B21" s="349" t="s">
        <v>14</v>
      </c>
      <c r="C21" s="349" t="s">
        <v>14</v>
      </c>
      <c r="D21" s="346">
        <v>13</v>
      </c>
      <c r="E21" s="346">
        <v>2</v>
      </c>
      <c r="F21" s="347">
        <f t="shared" si="0"/>
        <v>15.384615384615385</v>
      </c>
    </row>
    <row r="22" spans="1:6" s="216" customFormat="1" ht="24.95" customHeight="1" x14ac:dyDescent="0.3">
      <c r="A22" s="350"/>
      <c r="B22" s="349"/>
      <c r="C22" s="349"/>
      <c r="D22" s="350"/>
      <c r="E22" s="350"/>
      <c r="F22" s="347"/>
    </row>
    <row r="23" spans="1:6" s="216" customFormat="1" ht="24.95" customHeight="1" x14ac:dyDescent="0.3">
      <c r="A23" s="351" t="s">
        <v>289</v>
      </c>
      <c r="B23" s="345">
        <v>2010</v>
      </c>
      <c r="C23" s="345" t="s">
        <v>123</v>
      </c>
      <c r="D23" s="352">
        <f>SUM(D24:D26)</f>
        <v>8264</v>
      </c>
      <c r="E23" s="352">
        <f>SUM(E24:E26)</f>
        <v>1124</v>
      </c>
      <c r="F23" s="353">
        <f t="shared" si="0"/>
        <v>13.601161665053244</v>
      </c>
    </row>
    <row r="24" spans="1:6" s="216" customFormat="1" ht="24.95" customHeight="1" x14ac:dyDescent="0.3">
      <c r="A24" s="348" t="s">
        <v>140</v>
      </c>
      <c r="B24" s="349" t="s">
        <v>14</v>
      </c>
      <c r="C24" s="349" t="s">
        <v>14</v>
      </c>
      <c r="D24" s="346">
        <v>6744</v>
      </c>
      <c r="E24" s="346">
        <v>784</v>
      </c>
      <c r="F24" s="347">
        <f t="shared" si="0"/>
        <v>11.625148279952551</v>
      </c>
    </row>
    <row r="25" spans="1:6" s="216" customFormat="1" ht="24.95" customHeight="1" x14ac:dyDescent="0.3">
      <c r="A25" s="348" t="s">
        <v>141</v>
      </c>
      <c r="B25" s="349" t="s">
        <v>14</v>
      </c>
      <c r="C25" s="349" t="s">
        <v>14</v>
      </c>
      <c r="D25" s="346">
        <v>604</v>
      </c>
      <c r="E25" s="346">
        <v>54</v>
      </c>
      <c r="F25" s="347">
        <f t="shared" si="0"/>
        <v>8.9403973509933774</v>
      </c>
    </row>
    <row r="26" spans="1:6" s="216" customFormat="1" ht="24.95" customHeight="1" x14ac:dyDescent="0.3">
      <c r="A26" s="348" t="s">
        <v>142</v>
      </c>
      <c r="B26" s="349" t="s">
        <v>14</v>
      </c>
      <c r="C26" s="349" t="s">
        <v>14</v>
      </c>
      <c r="D26" s="346">
        <v>916</v>
      </c>
      <c r="E26" s="346">
        <v>286</v>
      </c>
      <c r="F26" s="347">
        <f t="shared" si="0"/>
        <v>31.222707423580786</v>
      </c>
    </row>
    <row r="27" spans="1:6" s="216" customFormat="1" ht="24.95" customHeight="1" x14ac:dyDescent="0.3">
      <c r="A27" s="350"/>
      <c r="B27" s="349"/>
      <c r="C27" s="349"/>
      <c r="D27" s="350"/>
      <c r="E27" s="350"/>
      <c r="F27" s="347"/>
    </row>
    <row r="28" spans="1:6" s="216" customFormat="1" ht="24.95" customHeight="1" x14ac:dyDescent="0.3">
      <c r="A28" s="351" t="s">
        <v>143</v>
      </c>
      <c r="B28" s="349"/>
      <c r="C28" s="349"/>
      <c r="D28" s="354"/>
      <c r="E28" s="354"/>
      <c r="F28" s="347"/>
    </row>
    <row r="29" spans="1:6" s="216" customFormat="1" ht="24.95" customHeight="1" x14ac:dyDescent="0.3">
      <c r="A29" s="351" t="s">
        <v>144</v>
      </c>
      <c r="B29" s="345">
        <v>2010</v>
      </c>
      <c r="C29" s="345" t="s">
        <v>145</v>
      </c>
      <c r="D29" s="352">
        <f>SUM(D31:D33)</f>
        <v>22666</v>
      </c>
      <c r="E29" s="352">
        <f>SUM(E31:E33)</f>
        <v>4131</v>
      </c>
      <c r="F29" s="353">
        <f t="shared" si="0"/>
        <v>18.225536045177797</v>
      </c>
    </row>
    <row r="30" spans="1:6" s="216" customFormat="1" ht="24.95" customHeight="1" x14ac:dyDescent="0.3">
      <c r="A30" s="350"/>
      <c r="B30" s="345"/>
      <c r="C30" s="345" t="s">
        <v>146</v>
      </c>
      <c r="D30" s="355"/>
      <c r="E30" s="350"/>
      <c r="F30" s="347"/>
    </row>
    <row r="31" spans="1:6" s="216" customFormat="1" ht="24.95" customHeight="1" x14ac:dyDescent="0.3">
      <c r="A31" s="348" t="s">
        <v>147</v>
      </c>
      <c r="B31" s="349" t="s">
        <v>14</v>
      </c>
      <c r="C31" s="349" t="s">
        <v>14</v>
      </c>
      <c r="D31" s="346">
        <v>17212</v>
      </c>
      <c r="E31" s="346">
        <v>3306</v>
      </c>
      <c r="F31" s="347">
        <f t="shared" si="0"/>
        <v>19.207529630490356</v>
      </c>
    </row>
    <row r="32" spans="1:6" s="216" customFormat="1" ht="24.95" customHeight="1" x14ac:dyDescent="0.3">
      <c r="A32" s="348" t="s">
        <v>148</v>
      </c>
      <c r="B32" s="349" t="s">
        <v>14</v>
      </c>
      <c r="C32" s="349" t="s">
        <v>14</v>
      </c>
      <c r="D32" s="346">
        <v>1254</v>
      </c>
      <c r="E32" s="346">
        <v>138</v>
      </c>
      <c r="F32" s="347">
        <f t="shared" si="0"/>
        <v>11.004784688995215</v>
      </c>
    </row>
    <row r="33" spans="1:6" s="216" customFormat="1" ht="24.95" customHeight="1" x14ac:dyDescent="0.3">
      <c r="A33" s="348" t="s">
        <v>149</v>
      </c>
      <c r="B33" s="349" t="s">
        <v>14</v>
      </c>
      <c r="C33" s="349" t="s">
        <v>14</v>
      </c>
      <c r="D33" s="346">
        <v>4200</v>
      </c>
      <c r="E33" s="346">
        <v>687</v>
      </c>
      <c r="F33" s="347">
        <f t="shared" si="0"/>
        <v>16.357142857142858</v>
      </c>
    </row>
    <row r="34" spans="1:6" s="216" customFormat="1" ht="24.95" customHeight="1" x14ac:dyDescent="0.3">
      <c r="A34" s="348"/>
      <c r="B34" s="349"/>
      <c r="C34" s="349"/>
      <c r="D34" s="346"/>
      <c r="E34" s="346"/>
      <c r="F34" s="347"/>
    </row>
    <row r="35" spans="1:6" s="216" customFormat="1" ht="24.95" customHeight="1" x14ac:dyDescent="0.3">
      <c r="A35" s="351" t="s">
        <v>150</v>
      </c>
      <c r="B35" s="349"/>
      <c r="C35" s="349"/>
      <c r="D35" s="350"/>
      <c r="E35" s="350"/>
      <c r="F35" s="347"/>
    </row>
    <row r="36" spans="1:6" s="216" customFormat="1" ht="24.95" customHeight="1" x14ac:dyDescent="0.3">
      <c r="A36" s="348" t="s">
        <v>151</v>
      </c>
      <c r="B36" s="345" t="s">
        <v>281</v>
      </c>
      <c r="C36" s="345" t="s">
        <v>152</v>
      </c>
      <c r="D36" s="257">
        <v>79.61</v>
      </c>
      <c r="E36" s="257">
        <v>14.091172</v>
      </c>
      <c r="F36" s="356">
        <f>SUM(E36/D36)*100</f>
        <v>17.700253736967721</v>
      </c>
    </row>
    <row r="37" spans="1:6" s="216" customFormat="1" ht="24.95" customHeight="1" x14ac:dyDescent="0.3">
      <c r="A37" s="348" t="s">
        <v>153</v>
      </c>
      <c r="B37" s="349" t="s">
        <v>14</v>
      </c>
      <c r="C37" s="349" t="s">
        <v>14</v>
      </c>
      <c r="D37" s="356">
        <v>58.02</v>
      </c>
      <c r="E37" s="356">
        <v>14.091148</v>
      </c>
      <c r="F37" s="356">
        <f t="shared" ref="F37:F44" si="1">SUM(E37/D37)*100</f>
        <v>24.286708031713204</v>
      </c>
    </row>
    <row r="38" spans="1:6" s="216" customFormat="1" ht="24.95" customHeight="1" x14ac:dyDescent="0.3">
      <c r="A38" s="348" t="s">
        <v>154</v>
      </c>
      <c r="B38" s="349" t="s">
        <v>14</v>
      </c>
      <c r="C38" s="349" t="s">
        <v>14</v>
      </c>
      <c r="D38" s="257">
        <v>4.47</v>
      </c>
      <c r="E38" s="257">
        <v>1.0431250000000001</v>
      </c>
      <c r="F38" s="356">
        <f t="shared" si="1"/>
        <v>23.336129753914992</v>
      </c>
    </row>
    <row r="39" spans="1:6" s="216" customFormat="1" ht="24.95" customHeight="1" x14ac:dyDescent="0.3">
      <c r="A39" s="348" t="s">
        <v>155</v>
      </c>
      <c r="B39" s="349" t="s">
        <v>14</v>
      </c>
      <c r="C39" s="349" t="s">
        <v>14</v>
      </c>
      <c r="D39" s="257">
        <v>25.6</v>
      </c>
      <c r="E39" s="257">
        <v>6.4055869999999997</v>
      </c>
      <c r="F39" s="356">
        <f t="shared" si="1"/>
        <v>25.021824218749998</v>
      </c>
    </row>
    <row r="40" spans="1:6" s="216" customFormat="1" ht="24.95" customHeight="1" x14ac:dyDescent="0.3">
      <c r="A40" s="348" t="s">
        <v>156</v>
      </c>
      <c r="B40" s="349" t="s">
        <v>14</v>
      </c>
      <c r="C40" s="349" t="s">
        <v>14</v>
      </c>
      <c r="D40" s="257">
        <v>8.2899999999999991</v>
      </c>
      <c r="E40" s="257">
        <v>1.6065320000000001</v>
      </c>
      <c r="F40" s="356">
        <f t="shared" si="1"/>
        <v>19.379155609167675</v>
      </c>
    </row>
    <row r="41" spans="1:6" s="216" customFormat="1" ht="24.95" customHeight="1" x14ac:dyDescent="0.3">
      <c r="A41" s="348" t="s">
        <v>157</v>
      </c>
      <c r="B41" s="349" t="s">
        <v>14</v>
      </c>
      <c r="C41" s="349" t="s">
        <v>14</v>
      </c>
      <c r="D41" s="257">
        <v>22.15</v>
      </c>
      <c r="E41" s="257">
        <v>5.0358999999999998</v>
      </c>
      <c r="F41" s="356">
        <f t="shared" si="1"/>
        <v>22.735440180586906</v>
      </c>
    </row>
    <row r="42" spans="1:6" s="216" customFormat="1" ht="24.95" customHeight="1" x14ac:dyDescent="0.3">
      <c r="A42" s="348" t="s">
        <v>158</v>
      </c>
      <c r="B42" s="349" t="s">
        <v>14</v>
      </c>
      <c r="C42" s="349" t="s">
        <v>14</v>
      </c>
      <c r="D42" s="257">
        <v>9.4</v>
      </c>
      <c r="E42" s="257">
        <v>2.372941</v>
      </c>
      <c r="F42" s="356">
        <f t="shared" si="1"/>
        <v>25.244053191489364</v>
      </c>
    </row>
    <row r="43" spans="1:6" s="216" customFormat="1" ht="24.95" customHeight="1" x14ac:dyDescent="0.3">
      <c r="A43" s="348" t="s">
        <v>159</v>
      </c>
      <c r="B43" s="349" t="s">
        <v>14</v>
      </c>
      <c r="C43" s="349" t="s">
        <v>14</v>
      </c>
      <c r="D43" s="257">
        <v>15.74</v>
      </c>
      <c r="E43" s="257">
        <v>2.6629589999999999</v>
      </c>
      <c r="F43" s="356">
        <f t="shared" si="1"/>
        <v>16.918418043202031</v>
      </c>
    </row>
    <row r="44" spans="1:6" s="216" customFormat="1" ht="24.95" customHeight="1" x14ac:dyDescent="0.3">
      <c r="A44" s="348" t="s">
        <v>160</v>
      </c>
      <c r="B44" s="349" t="s">
        <v>14</v>
      </c>
      <c r="C44" s="349" t="s">
        <v>14</v>
      </c>
      <c r="D44" s="257">
        <v>7.75</v>
      </c>
      <c r="E44" s="257">
        <v>0.99111300000000002</v>
      </c>
      <c r="F44" s="356">
        <f t="shared" si="1"/>
        <v>12.788554838709679</v>
      </c>
    </row>
    <row r="45" spans="1:6" s="216" customFormat="1" ht="24.95" customHeight="1" x14ac:dyDescent="0.3">
      <c r="A45" s="348" t="s">
        <v>161</v>
      </c>
      <c r="B45" s="349" t="s">
        <v>14</v>
      </c>
      <c r="C45" s="349" t="s">
        <v>14</v>
      </c>
      <c r="D45" s="257">
        <v>23.45</v>
      </c>
      <c r="E45" s="257">
        <v>3.6540720000000002</v>
      </c>
      <c r="F45" s="356">
        <f>SUM(E45/D45)*100</f>
        <v>15.582396588486141</v>
      </c>
    </row>
    <row r="46" spans="1:6" x14ac:dyDescent="0.25">
      <c r="A46" s="39"/>
      <c r="B46" s="27"/>
      <c r="C46" s="27"/>
      <c r="D46" s="39"/>
      <c r="E46" s="39"/>
      <c r="F46" s="40" t="s">
        <v>128</v>
      </c>
    </row>
  </sheetData>
  <mergeCells count="2">
    <mergeCell ref="A5:F5"/>
    <mergeCell ref="A6:F6"/>
  </mergeCells>
  <hyperlinks>
    <hyperlink ref="F12" r:id="rId1" display="=@SUM(E11/D11)*100"/>
    <hyperlink ref="F13" r:id="rId2" display="=@SUM(E11/D11)*100"/>
    <hyperlink ref="F14" r:id="rId3" display="=@SUM(E11/D11)*100"/>
    <hyperlink ref="F15" r:id="rId4" display="=@SUM(E11/D11)*100"/>
    <hyperlink ref="F16" r:id="rId5" display="=@SUM(E11/D11)*100"/>
    <hyperlink ref="F17" r:id="rId6" display="=@SUM(E11/D11)*100"/>
    <hyperlink ref="F18" r:id="rId7" display="=@SUM(E11/D11)*100"/>
    <hyperlink ref="F19" r:id="rId8" display="=@SUM(E11/D11)*100"/>
    <hyperlink ref="F20" r:id="rId9" display="=@SUM(E11/D11)*100"/>
    <hyperlink ref="F21" r:id="rId10" display="=@SUM(E11/D11)*100"/>
  </hyperlinks>
  <printOptions horizontalCentered="1"/>
  <pageMargins left="0.39370078740157483" right="0.39370078740157483" top="0.19685039370078741" bottom="0" header="0" footer="0"/>
  <pageSetup paperSize="9" scale="70" orientation="portrait" r:id="rId1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2"/>
  <sheetViews>
    <sheetView showGridLines="0" tabSelected="1" view="pageBreakPreview" topLeftCell="A34" zoomScale="70" zoomScaleNormal="85" zoomScaleSheetLayoutView="70" workbookViewId="0">
      <selection activeCell="A6" sqref="A6:F6"/>
    </sheetView>
  </sheetViews>
  <sheetFormatPr defaultRowHeight="15" x14ac:dyDescent="0.25"/>
  <cols>
    <col min="1" max="1" width="50.7109375" customWidth="1"/>
    <col min="2" max="2" width="13.85546875" customWidth="1"/>
    <col min="3" max="3" width="20.7109375" style="413" customWidth="1"/>
    <col min="4" max="6" width="16.7109375" customWidth="1"/>
  </cols>
  <sheetData>
    <row r="1" spans="1:6" ht="15.75" x14ac:dyDescent="0.25">
      <c r="A1" s="395" t="s">
        <v>303</v>
      </c>
      <c r="B1" s="395"/>
      <c r="C1" s="395"/>
      <c r="D1" s="395"/>
      <c r="E1" s="395"/>
      <c r="F1" s="395"/>
    </row>
    <row r="2" spans="1:6" x14ac:dyDescent="0.25">
      <c r="A2" s="33"/>
      <c r="B2" s="25"/>
      <c r="C2" s="25"/>
      <c r="D2" s="22"/>
      <c r="E2" s="22"/>
      <c r="F2" s="22"/>
    </row>
    <row r="3" spans="1:6" ht="15.75" x14ac:dyDescent="0.25">
      <c r="A3" s="34"/>
      <c r="B3" s="25"/>
      <c r="C3" s="25"/>
      <c r="D3" s="22"/>
      <c r="E3" s="22"/>
      <c r="F3" s="85" t="s">
        <v>0</v>
      </c>
    </row>
    <row r="4" spans="1:6" x14ac:dyDescent="0.25">
      <c r="A4" s="35"/>
      <c r="B4" s="25"/>
      <c r="C4" s="25"/>
      <c r="D4" s="24"/>
      <c r="E4" s="24"/>
      <c r="F4" s="24"/>
    </row>
    <row r="5" spans="1:6" ht="20.25" x14ac:dyDescent="0.3">
      <c r="A5" s="407" t="s">
        <v>100</v>
      </c>
      <c r="B5" s="407"/>
      <c r="C5" s="407"/>
      <c r="D5" s="407"/>
      <c r="E5" s="407"/>
      <c r="F5" s="407"/>
    </row>
    <row r="6" spans="1:6" ht="20.25" x14ac:dyDescent="0.3">
      <c r="A6" s="407" t="s">
        <v>101</v>
      </c>
      <c r="B6" s="407"/>
      <c r="C6" s="407"/>
      <c r="D6" s="407"/>
      <c r="E6" s="407"/>
      <c r="F6" s="407"/>
    </row>
    <row r="7" spans="1:6" ht="20.100000000000001" customHeight="1" x14ac:dyDescent="0.3">
      <c r="A7" s="363"/>
      <c r="B7" s="23"/>
      <c r="C7" s="25"/>
      <c r="D7" s="22"/>
      <c r="E7" s="22"/>
      <c r="F7" s="22"/>
    </row>
    <row r="8" spans="1:6" ht="20.100000000000001" customHeight="1" x14ac:dyDescent="0.3">
      <c r="A8" s="74"/>
      <c r="B8" s="23"/>
      <c r="C8" s="25"/>
      <c r="D8" s="22"/>
      <c r="E8" s="22"/>
      <c r="F8" s="22"/>
    </row>
    <row r="9" spans="1:6" ht="20.100000000000001" customHeight="1" x14ac:dyDescent="0.25">
      <c r="A9" s="36"/>
      <c r="B9" s="25"/>
      <c r="C9" s="25"/>
      <c r="D9" s="24"/>
      <c r="E9" s="24"/>
      <c r="F9" s="24"/>
    </row>
    <row r="10" spans="1:6" x14ac:dyDescent="0.25">
      <c r="A10" s="41" t="s">
        <v>102</v>
      </c>
      <c r="B10" s="42" t="s">
        <v>103</v>
      </c>
      <c r="C10" s="43" t="s">
        <v>129</v>
      </c>
      <c r="D10" s="364" t="s">
        <v>104</v>
      </c>
      <c r="E10" s="365" t="s">
        <v>105</v>
      </c>
      <c r="F10" s="365" t="s">
        <v>162</v>
      </c>
    </row>
    <row r="11" spans="1:6" x14ac:dyDescent="0.25">
      <c r="A11" s="37"/>
      <c r="B11" s="38"/>
      <c r="C11" s="38"/>
      <c r="D11" s="37"/>
      <c r="E11" s="37"/>
      <c r="F11" s="366" t="s">
        <v>107</v>
      </c>
    </row>
    <row r="12" spans="1:6" x14ac:dyDescent="0.25">
      <c r="A12" s="26"/>
      <c r="B12" s="28"/>
      <c r="C12" s="28"/>
      <c r="D12" s="26"/>
      <c r="E12" s="26"/>
      <c r="F12" s="26"/>
    </row>
    <row r="13" spans="1:6" s="216" customFormat="1" ht="18.75" x14ac:dyDescent="0.3">
      <c r="A13" s="351" t="s">
        <v>163</v>
      </c>
      <c r="B13" s="345" t="s">
        <v>281</v>
      </c>
      <c r="C13" s="345" t="s">
        <v>164</v>
      </c>
      <c r="D13" s="367">
        <v>18.329999999999998</v>
      </c>
      <c r="E13" s="367">
        <v>1.65</v>
      </c>
      <c r="F13" s="361">
        <f>(E13/D13)*100</f>
        <v>9.0016366612111298</v>
      </c>
    </row>
    <row r="14" spans="1:6" s="216" customFormat="1" ht="18.75" x14ac:dyDescent="0.3">
      <c r="A14" s="348"/>
      <c r="B14" s="349"/>
      <c r="C14" s="349"/>
      <c r="D14" s="257"/>
      <c r="E14" s="257"/>
      <c r="F14" s="257"/>
    </row>
    <row r="15" spans="1:6" s="216" customFormat="1" ht="18.75" x14ac:dyDescent="0.3">
      <c r="A15" s="351" t="s">
        <v>165</v>
      </c>
      <c r="B15" s="349"/>
      <c r="C15" s="349"/>
      <c r="D15" s="257"/>
      <c r="E15" s="257"/>
      <c r="F15" s="257"/>
    </row>
    <row r="16" spans="1:6" s="216" customFormat="1" ht="18.75" x14ac:dyDescent="0.3">
      <c r="A16" s="351"/>
      <c r="B16" s="345" t="s">
        <v>281</v>
      </c>
      <c r="C16" s="345" t="s">
        <v>166</v>
      </c>
      <c r="D16" s="368"/>
      <c r="E16" s="368"/>
      <c r="F16" s="369"/>
    </row>
    <row r="17" spans="1:6" s="216" customFormat="1" ht="18.75" x14ac:dyDescent="0.3">
      <c r="A17" s="348" t="s">
        <v>167</v>
      </c>
      <c r="B17" s="349" t="s">
        <v>14</v>
      </c>
      <c r="C17" s="349" t="s">
        <v>14</v>
      </c>
      <c r="D17" s="359">
        <v>25248</v>
      </c>
      <c r="E17" s="360">
        <v>3848.1</v>
      </c>
      <c r="F17" s="361">
        <f>(E17/D17)*100</f>
        <v>15.2412072243346</v>
      </c>
    </row>
    <row r="18" spans="1:6" s="216" customFormat="1" ht="18.75" x14ac:dyDescent="0.3">
      <c r="A18" s="348" t="s">
        <v>168</v>
      </c>
      <c r="B18" s="349" t="s">
        <v>14</v>
      </c>
      <c r="C18" s="349" t="s">
        <v>14</v>
      </c>
      <c r="D18" s="359">
        <v>7414</v>
      </c>
      <c r="E18" s="359">
        <v>2576.5</v>
      </c>
      <c r="F18" s="361">
        <f>(E18/D18)*100</f>
        <v>34.751820879417316</v>
      </c>
    </row>
    <row r="19" spans="1:6" s="216" customFormat="1" ht="18.75" x14ac:dyDescent="0.3">
      <c r="A19" s="348" t="s">
        <v>169</v>
      </c>
      <c r="B19" s="349" t="s">
        <v>14</v>
      </c>
      <c r="C19" s="345" t="s">
        <v>170</v>
      </c>
      <c r="D19" s="359">
        <v>9148</v>
      </c>
      <c r="E19" s="359">
        <v>2745</v>
      </c>
      <c r="F19" s="361">
        <f t="shared" ref="F19:F26" si="0">(E19/D19)*100</f>
        <v>30.006558810668999</v>
      </c>
    </row>
    <row r="20" spans="1:6" s="216" customFormat="1" ht="18.75" x14ac:dyDescent="0.3">
      <c r="A20" s="348" t="s">
        <v>171</v>
      </c>
      <c r="B20" s="349" t="s">
        <v>14</v>
      </c>
      <c r="C20" s="345" t="s">
        <v>172</v>
      </c>
      <c r="D20" s="359">
        <v>120</v>
      </c>
      <c r="E20" s="359">
        <v>10.06</v>
      </c>
      <c r="F20" s="361">
        <f t="shared" si="0"/>
        <v>8.3833333333333346</v>
      </c>
    </row>
    <row r="21" spans="1:6" s="216" customFormat="1" ht="18.75" x14ac:dyDescent="0.3">
      <c r="A21" s="348" t="s">
        <v>173</v>
      </c>
      <c r="B21" s="349" t="s">
        <v>14</v>
      </c>
      <c r="C21" s="349" t="s">
        <v>14</v>
      </c>
      <c r="D21" s="359">
        <v>7883</v>
      </c>
      <c r="E21" s="359">
        <v>3.99</v>
      </c>
      <c r="F21" s="361">
        <f t="shared" si="0"/>
        <v>5.061524800202969E-2</v>
      </c>
    </row>
    <row r="22" spans="1:6" s="216" customFormat="1" ht="18.75" x14ac:dyDescent="0.3">
      <c r="A22" s="348" t="s">
        <v>174</v>
      </c>
      <c r="B22" s="349" t="s">
        <v>14</v>
      </c>
      <c r="C22" s="349" t="s">
        <v>14</v>
      </c>
      <c r="D22" s="362">
        <v>384</v>
      </c>
      <c r="E22" s="362">
        <v>45.5</v>
      </c>
      <c r="F22" s="361">
        <f t="shared" si="0"/>
        <v>11.848958333333332</v>
      </c>
    </row>
    <row r="23" spans="1:6" s="216" customFormat="1" ht="18.75" x14ac:dyDescent="0.3">
      <c r="A23" s="350" t="s">
        <v>175</v>
      </c>
      <c r="B23" s="349" t="s">
        <v>14</v>
      </c>
      <c r="C23" s="349" t="s">
        <v>14</v>
      </c>
      <c r="D23" s="359">
        <v>498</v>
      </c>
      <c r="E23" s="359">
        <v>18.899999999999999</v>
      </c>
      <c r="F23" s="361">
        <f t="shared" si="0"/>
        <v>3.7951807228915659</v>
      </c>
    </row>
    <row r="24" spans="1:6" s="216" customFormat="1" ht="18.75" x14ac:dyDescent="0.3">
      <c r="A24" s="343" t="s">
        <v>176</v>
      </c>
      <c r="B24" s="349" t="s">
        <v>14</v>
      </c>
      <c r="C24" s="349" t="s">
        <v>14</v>
      </c>
      <c r="D24" s="359">
        <v>66380</v>
      </c>
      <c r="E24" s="359">
        <v>17233.830000000002</v>
      </c>
      <c r="F24" s="361">
        <f t="shared" si="0"/>
        <v>25.962383247966258</v>
      </c>
    </row>
    <row r="25" spans="1:6" s="216" customFormat="1" ht="18.75" x14ac:dyDescent="0.3">
      <c r="A25" s="343" t="s">
        <v>177</v>
      </c>
      <c r="B25" s="349" t="s">
        <v>14</v>
      </c>
      <c r="C25" s="349" t="s">
        <v>14</v>
      </c>
      <c r="D25" s="362">
        <v>47</v>
      </c>
      <c r="E25" s="362">
        <v>3.6</v>
      </c>
      <c r="F25" s="361">
        <f t="shared" si="0"/>
        <v>7.6595744680851059</v>
      </c>
    </row>
    <row r="26" spans="1:6" s="216" customFormat="1" ht="18.75" x14ac:dyDescent="0.3">
      <c r="A26" s="348" t="s">
        <v>178</v>
      </c>
      <c r="B26" s="349" t="s">
        <v>14</v>
      </c>
      <c r="C26" s="349" t="s">
        <v>14</v>
      </c>
      <c r="D26" s="359">
        <v>488</v>
      </c>
      <c r="E26" s="359">
        <v>48</v>
      </c>
      <c r="F26" s="361">
        <f t="shared" si="0"/>
        <v>9.8360655737704921</v>
      </c>
    </row>
    <row r="27" spans="1:6" s="216" customFormat="1" ht="18.75" x14ac:dyDescent="0.3">
      <c r="A27" s="348"/>
      <c r="B27" s="349"/>
      <c r="C27" s="349"/>
      <c r="D27" s="261"/>
      <c r="E27" s="261"/>
      <c r="F27" s="257"/>
    </row>
    <row r="28" spans="1:6" s="216" customFormat="1" ht="18.75" x14ac:dyDescent="0.3">
      <c r="A28" s="354" t="s">
        <v>179</v>
      </c>
      <c r="B28" s="349"/>
      <c r="C28" s="349"/>
      <c r="D28" s="261"/>
      <c r="E28" s="261"/>
      <c r="F28" s="257"/>
    </row>
    <row r="29" spans="1:6" s="216" customFormat="1" ht="18.75" x14ac:dyDescent="0.3">
      <c r="A29" s="354"/>
      <c r="B29" s="345" t="s">
        <v>281</v>
      </c>
      <c r="C29" s="345" t="s">
        <v>166</v>
      </c>
      <c r="D29" s="370"/>
      <c r="E29" s="371"/>
      <c r="F29" s="369"/>
    </row>
    <row r="30" spans="1:6" s="216" customFormat="1" ht="18.75" x14ac:dyDescent="0.3">
      <c r="A30" s="348" t="s">
        <v>180</v>
      </c>
      <c r="B30" s="349" t="s">
        <v>14</v>
      </c>
      <c r="C30" s="349" t="s">
        <v>14</v>
      </c>
      <c r="D30" s="372">
        <v>1638.8579999999999</v>
      </c>
      <c r="E30" s="373">
        <v>329.3</v>
      </c>
      <c r="F30" s="361">
        <f>(E30/D30)*100</f>
        <v>20.093260062799828</v>
      </c>
    </row>
    <row r="31" spans="1:6" s="216" customFormat="1" ht="18.75" x14ac:dyDescent="0.3">
      <c r="A31" s="348" t="s">
        <v>181</v>
      </c>
      <c r="B31" s="349" t="s">
        <v>14</v>
      </c>
      <c r="C31" s="349" t="s">
        <v>14</v>
      </c>
      <c r="D31" s="372">
        <v>157.37700000000001</v>
      </c>
      <c r="E31" s="373">
        <v>122.874</v>
      </c>
      <c r="F31" s="361">
        <f>(E31/D31)*100</f>
        <v>78.076211898816211</v>
      </c>
    </row>
    <row r="32" spans="1:6" s="216" customFormat="1" ht="18.75" x14ac:dyDescent="0.3">
      <c r="A32" s="348" t="s">
        <v>182</v>
      </c>
      <c r="B32" s="349" t="s">
        <v>14</v>
      </c>
      <c r="C32" s="349" t="s">
        <v>14</v>
      </c>
      <c r="D32" s="372">
        <v>705.18499999999995</v>
      </c>
      <c r="E32" s="374">
        <v>51.726999999999997</v>
      </c>
      <c r="F32" s="361">
        <f>(E32/D32)*100</f>
        <v>7.3352382708083699</v>
      </c>
    </row>
    <row r="33" spans="1:6" s="216" customFormat="1" ht="18.75" x14ac:dyDescent="0.3">
      <c r="A33" s="348" t="s">
        <v>183</v>
      </c>
      <c r="B33" s="349" t="s">
        <v>14</v>
      </c>
      <c r="C33" s="349" t="s">
        <v>14</v>
      </c>
      <c r="D33" s="372">
        <v>564.9</v>
      </c>
      <c r="E33" s="373">
        <v>215.779</v>
      </c>
      <c r="F33" s="361">
        <f>(E33/D33)*100</f>
        <v>38.197734112232254</v>
      </c>
    </row>
    <row r="34" spans="1:6" s="216" customFormat="1" ht="18.75" x14ac:dyDescent="0.3">
      <c r="A34" s="348" t="s">
        <v>184</v>
      </c>
      <c r="B34" s="349" t="s">
        <v>14</v>
      </c>
      <c r="C34" s="349" t="s">
        <v>14</v>
      </c>
      <c r="D34" s="375">
        <v>2367.308</v>
      </c>
      <c r="E34" s="373">
        <v>8.49</v>
      </c>
      <c r="F34" s="361">
        <f>(E34/D34)*100</f>
        <v>0.3586352092756836</v>
      </c>
    </row>
    <row r="35" spans="1:6" s="216" customFormat="1" ht="18.75" x14ac:dyDescent="0.3">
      <c r="A35" s="348"/>
      <c r="B35" s="349"/>
      <c r="C35" s="349"/>
      <c r="D35" s="253"/>
      <c r="E35" s="253"/>
      <c r="F35" s="257"/>
    </row>
    <row r="36" spans="1:6" s="216" customFormat="1" ht="18.75" x14ac:dyDescent="0.3">
      <c r="A36" s="351" t="s">
        <v>185</v>
      </c>
      <c r="B36" s="349"/>
      <c r="C36" s="349"/>
      <c r="D36" s="253"/>
      <c r="E36" s="253"/>
      <c r="F36" s="257"/>
    </row>
    <row r="37" spans="1:6" s="216" customFormat="1" ht="18.75" x14ac:dyDescent="0.3">
      <c r="A37" s="376" t="s">
        <v>186</v>
      </c>
      <c r="B37" s="345" t="s">
        <v>281</v>
      </c>
      <c r="C37" s="345" t="s">
        <v>187</v>
      </c>
      <c r="D37" s="368">
        <v>804</v>
      </c>
      <c r="E37" s="368">
        <v>302.25200000000001</v>
      </c>
      <c r="F37" s="369">
        <f>(E37/D37)*100</f>
        <v>37.593532338308464</v>
      </c>
    </row>
    <row r="38" spans="1:6" s="216" customFormat="1" ht="18.75" x14ac:dyDescent="0.3">
      <c r="A38" s="350" t="s">
        <v>188</v>
      </c>
      <c r="B38" s="349" t="s">
        <v>14</v>
      </c>
      <c r="C38" s="349" t="s">
        <v>14</v>
      </c>
      <c r="D38" s="362">
        <v>309</v>
      </c>
      <c r="E38" s="362">
        <v>93.93</v>
      </c>
      <c r="F38" s="361">
        <f>(E38/D38)*100</f>
        <v>30.398058252427184</v>
      </c>
    </row>
    <row r="39" spans="1:6" s="216" customFormat="1" ht="18.75" x14ac:dyDescent="0.3">
      <c r="A39" s="343" t="s">
        <v>189</v>
      </c>
      <c r="B39" s="349" t="s">
        <v>14</v>
      </c>
      <c r="C39" s="349" t="s">
        <v>14</v>
      </c>
      <c r="D39" s="362">
        <v>508</v>
      </c>
      <c r="E39" s="362">
        <v>208.32</v>
      </c>
      <c r="F39" s="361">
        <f>(E39/D39)*100</f>
        <v>41.00787401574803</v>
      </c>
    </row>
    <row r="40" spans="1:6" s="216" customFormat="1" ht="18.75" x14ac:dyDescent="0.3">
      <c r="A40" s="350"/>
      <c r="B40" s="349"/>
      <c r="C40" s="349"/>
      <c r="D40" s="350"/>
      <c r="E40" s="350"/>
      <c r="F40" s="377"/>
    </row>
    <row r="41" spans="1:6" s="216" customFormat="1" ht="18.75" x14ac:dyDescent="0.3">
      <c r="A41" s="351" t="s">
        <v>190</v>
      </c>
      <c r="B41" s="345">
        <v>2010</v>
      </c>
      <c r="C41" s="345" t="s">
        <v>191</v>
      </c>
      <c r="D41" s="378"/>
      <c r="E41" s="378"/>
      <c r="F41" s="379"/>
    </row>
    <row r="42" spans="1:6" s="216" customFormat="1" ht="18.75" x14ac:dyDescent="0.3">
      <c r="A42" s="348" t="s">
        <v>192</v>
      </c>
      <c r="B42" s="349" t="s">
        <v>14</v>
      </c>
      <c r="C42" s="349" t="s">
        <v>14</v>
      </c>
      <c r="D42" s="380">
        <v>24114</v>
      </c>
      <c r="E42" s="380">
        <v>5639</v>
      </c>
      <c r="F42" s="381">
        <f>(E42/D42)*100</f>
        <v>23.384755743551462</v>
      </c>
    </row>
    <row r="43" spans="1:6" s="216" customFormat="1" ht="18.75" x14ac:dyDescent="0.3">
      <c r="A43" s="348" t="s">
        <v>193</v>
      </c>
      <c r="B43" s="349" t="s">
        <v>14</v>
      </c>
      <c r="C43" s="349" t="s">
        <v>14</v>
      </c>
      <c r="D43" s="380">
        <v>23468</v>
      </c>
      <c r="E43" s="380">
        <v>5931</v>
      </c>
      <c r="F43" s="381">
        <f>(E43/D43)*100</f>
        <v>25.272711777739904</v>
      </c>
    </row>
    <row r="44" spans="1:6" s="216" customFormat="1" ht="18.75" x14ac:dyDescent="0.3">
      <c r="A44" s="348" t="s">
        <v>194</v>
      </c>
      <c r="B44" s="349" t="s">
        <v>14</v>
      </c>
      <c r="C44" s="349" t="s">
        <v>14</v>
      </c>
      <c r="D44" s="380">
        <v>15026</v>
      </c>
      <c r="E44" s="380">
        <v>2914</v>
      </c>
      <c r="F44" s="381">
        <f>(E44/D44)*100</f>
        <v>19.393052043125252</v>
      </c>
    </row>
    <row r="45" spans="1:6" s="216" customFormat="1" ht="18.75" x14ac:dyDescent="0.3">
      <c r="A45" s="348" t="s">
        <v>195</v>
      </c>
      <c r="B45" s="349" t="s">
        <v>14</v>
      </c>
      <c r="C45" s="349" t="s">
        <v>14</v>
      </c>
      <c r="D45" s="380">
        <v>45738</v>
      </c>
      <c r="E45" s="380">
        <v>12886</v>
      </c>
      <c r="F45" s="381">
        <f>(E45/D45)*100</f>
        <v>28.173509991691809</v>
      </c>
    </row>
    <row r="46" spans="1:6" s="216" customFormat="1" ht="18.75" x14ac:dyDescent="0.3">
      <c r="A46" s="348" t="s">
        <v>196</v>
      </c>
      <c r="B46" s="349" t="s">
        <v>14</v>
      </c>
      <c r="C46" s="349" t="s">
        <v>14</v>
      </c>
      <c r="D46" s="380">
        <v>4412</v>
      </c>
      <c r="E46" s="380">
        <v>748</v>
      </c>
      <c r="F46" s="381">
        <f>(E46/D46)*100</f>
        <v>16.953762466001812</v>
      </c>
    </row>
    <row r="47" spans="1:6" s="216" customFormat="1" ht="18.75" x14ac:dyDescent="0.3">
      <c r="A47" s="348"/>
      <c r="B47" s="349"/>
      <c r="C47" s="349"/>
      <c r="D47" s="380"/>
      <c r="E47" s="380"/>
      <c r="F47" s="381"/>
    </row>
    <row r="48" spans="1:6" s="216" customFormat="1" ht="18.75" x14ac:dyDescent="0.3">
      <c r="A48" s="351" t="s">
        <v>197</v>
      </c>
      <c r="B48" s="349"/>
      <c r="C48" s="349"/>
      <c r="D48" s="354"/>
      <c r="E48" s="382"/>
      <c r="F48" s="382"/>
    </row>
    <row r="49" spans="1:6" s="216" customFormat="1" ht="18.75" x14ac:dyDescent="0.3">
      <c r="A49" s="376" t="s">
        <v>198</v>
      </c>
      <c r="B49" s="345" t="s">
        <v>281</v>
      </c>
      <c r="C49" s="344" t="s">
        <v>199</v>
      </c>
      <c r="D49" s="383">
        <f>D50+D51</f>
        <v>5014</v>
      </c>
      <c r="E49" s="383">
        <f>E50+E51</f>
        <v>237</v>
      </c>
      <c r="F49" s="384">
        <v>8.2899999999999991</v>
      </c>
    </row>
    <row r="50" spans="1:6" s="216" customFormat="1" ht="18.75" x14ac:dyDescent="0.3">
      <c r="A50" s="348" t="s">
        <v>200</v>
      </c>
      <c r="B50" s="349" t="s">
        <v>14</v>
      </c>
      <c r="C50" s="349" t="s">
        <v>14</v>
      </c>
      <c r="D50" s="385">
        <v>5014</v>
      </c>
      <c r="E50" s="386">
        <v>237</v>
      </c>
      <c r="F50" s="387">
        <f>(E50/D50)*100</f>
        <v>4.7267650578380529</v>
      </c>
    </row>
    <row r="51" spans="1:6" s="216" customFormat="1" ht="18.75" x14ac:dyDescent="0.3">
      <c r="A51" s="388" t="s">
        <v>201</v>
      </c>
      <c r="B51" s="389" t="s">
        <v>14</v>
      </c>
      <c r="C51" s="389" t="s">
        <v>14</v>
      </c>
      <c r="D51" s="390">
        <v>0</v>
      </c>
      <c r="E51" s="391">
        <v>0</v>
      </c>
      <c r="F51" s="391">
        <v>0</v>
      </c>
    </row>
    <row r="52" spans="1:6" x14ac:dyDescent="0.25">
      <c r="A52" s="44"/>
      <c r="B52" s="31"/>
      <c r="C52" s="31"/>
      <c r="D52" s="45"/>
      <c r="E52" s="45"/>
      <c r="F52" s="32" t="s">
        <v>128</v>
      </c>
    </row>
  </sheetData>
  <mergeCells count="3">
    <mergeCell ref="A1:F1"/>
    <mergeCell ref="A5:F5"/>
    <mergeCell ref="A6:F6"/>
  </mergeCells>
  <printOptions horizontalCentered="1"/>
  <pageMargins left="0.39370078740157483" right="0.39370078740157483" top="0.19685039370078741" bottom="0" header="0" footer="0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7"/>
  <sheetViews>
    <sheetView showGridLines="0" zoomScale="80" zoomScaleNormal="80" workbookViewId="0">
      <selection activeCell="A31" sqref="A31"/>
    </sheetView>
  </sheetViews>
  <sheetFormatPr defaultRowHeight="15" x14ac:dyDescent="0.25"/>
  <cols>
    <col min="1" max="1" width="45.7109375" customWidth="1"/>
    <col min="2" max="6" width="15.7109375" customWidth="1"/>
  </cols>
  <sheetData>
    <row r="1" spans="1:6" ht="15.75" x14ac:dyDescent="0.25">
      <c r="A1" s="395" t="s">
        <v>304</v>
      </c>
      <c r="B1" s="395"/>
      <c r="C1" s="395"/>
      <c r="D1" s="395"/>
      <c r="E1" s="395"/>
      <c r="F1" s="395"/>
    </row>
    <row r="2" spans="1:6" x14ac:dyDescent="0.25">
      <c r="A2" s="35"/>
      <c r="B2" s="47"/>
      <c r="C2" s="47"/>
      <c r="D2" s="35"/>
      <c r="E2" s="35"/>
      <c r="F2" s="35"/>
    </row>
    <row r="3" spans="1:6" ht="15.75" x14ac:dyDescent="0.25">
      <c r="A3" s="86" t="s">
        <v>0</v>
      </c>
      <c r="B3" s="47"/>
      <c r="C3" s="47"/>
      <c r="D3" s="35"/>
      <c r="E3" s="35"/>
      <c r="F3" s="35"/>
    </row>
    <row r="4" spans="1:6" x14ac:dyDescent="0.25">
      <c r="A4" s="35"/>
      <c r="B4" s="47"/>
      <c r="C4" s="47"/>
      <c r="D4" s="35"/>
      <c r="E4" s="35"/>
      <c r="F4" s="35"/>
    </row>
    <row r="5" spans="1:6" ht="20.25" x14ac:dyDescent="0.3">
      <c r="A5" s="407" t="s">
        <v>100</v>
      </c>
      <c r="B5" s="407"/>
      <c r="C5" s="407"/>
      <c r="D5" s="407"/>
      <c r="E5" s="407"/>
      <c r="F5" s="407"/>
    </row>
    <row r="6" spans="1:6" ht="20.25" x14ac:dyDescent="0.3">
      <c r="A6" s="407" t="s">
        <v>101</v>
      </c>
      <c r="B6" s="407"/>
      <c r="C6" s="407"/>
      <c r="D6" s="407"/>
      <c r="E6" s="407"/>
      <c r="F6" s="407"/>
    </row>
    <row r="7" spans="1:6" ht="20.100000000000001" customHeight="1" x14ac:dyDescent="0.3">
      <c r="A7" s="408"/>
      <c r="B7" s="408"/>
      <c r="C7" s="408"/>
      <c r="D7" s="408"/>
      <c r="E7" s="408"/>
      <c r="F7" s="408"/>
    </row>
    <row r="8" spans="1:6" ht="20.100000000000001" customHeight="1" x14ac:dyDescent="0.3">
      <c r="A8" s="74"/>
      <c r="B8" s="46"/>
      <c r="C8" s="46"/>
      <c r="D8" s="33"/>
      <c r="E8" s="33"/>
      <c r="F8" s="33"/>
    </row>
    <row r="9" spans="1:6" ht="20.100000000000001" customHeight="1" x14ac:dyDescent="0.25">
      <c r="A9" s="35"/>
      <c r="B9" s="47"/>
      <c r="C9" s="47"/>
      <c r="D9" s="35"/>
      <c r="E9" s="35"/>
      <c r="F9" s="35"/>
    </row>
    <row r="10" spans="1:6" x14ac:dyDescent="0.25">
      <c r="A10" s="103" t="s">
        <v>102</v>
      </c>
      <c r="B10" s="104" t="s">
        <v>103</v>
      </c>
      <c r="C10" s="105" t="s">
        <v>129</v>
      </c>
      <c r="D10" s="104" t="s">
        <v>104</v>
      </c>
      <c r="E10" s="118" t="s">
        <v>105</v>
      </c>
      <c r="F10" s="104" t="s">
        <v>106</v>
      </c>
    </row>
    <row r="11" spans="1:6" x14ac:dyDescent="0.25">
      <c r="A11" s="82"/>
      <c r="B11" s="81"/>
      <c r="C11" s="81"/>
      <c r="D11" s="82"/>
      <c r="E11" s="82"/>
      <c r="F11" s="106" t="s">
        <v>107</v>
      </c>
    </row>
    <row r="12" spans="1:6" x14ac:dyDescent="0.25">
      <c r="A12" s="26"/>
      <c r="B12" s="27"/>
      <c r="C12" s="27"/>
      <c r="D12" s="26"/>
      <c r="E12" s="26"/>
      <c r="F12" s="26"/>
    </row>
    <row r="13" spans="1:6" ht="18.75" x14ac:dyDescent="0.3">
      <c r="A13" s="351" t="s">
        <v>202</v>
      </c>
      <c r="B13" s="28"/>
      <c r="C13" s="28"/>
      <c r="D13" s="48"/>
      <c r="E13" s="29"/>
      <c r="F13" s="29"/>
    </row>
    <row r="14" spans="1:6" x14ac:dyDescent="0.25">
      <c r="A14" s="30"/>
      <c r="B14" s="28"/>
      <c r="C14" s="28"/>
      <c r="D14" s="48"/>
      <c r="E14" s="29"/>
      <c r="F14" s="29"/>
    </row>
    <row r="15" spans="1:6" s="121" customFormat="1" ht="20.100000000000001" customHeight="1" x14ac:dyDescent="0.25">
      <c r="A15" s="392" t="s">
        <v>203</v>
      </c>
      <c r="B15" s="98"/>
      <c r="C15" s="98"/>
      <c r="D15" s="342"/>
      <c r="E15" s="342"/>
      <c r="F15" s="342"/>
    </row>
    <row r="16" spans="1:6" s="121" customFormat="1" ht="20.100000000000001" customHeight="1" x14ac:dyDescent="0.25">
      <c r="A16" s="392" t="s">
        <v>204</v>
      </c>
      <c r="B16" s="98"/>
      <c r="C16" s="98"/>
      <c r="D16" s="342"/>
      <c r="E16" s="342"/>
      <c r="F16" s="342"/>
    </row>
    <row r="17" spans="1:6" s="121" customFormat="1" ht="20.100000000000001" customHeight="1" x14ac:dyDescent="0.25">
      <c r="A17" s="392" t="s">
        <v>198</v>
      </c>
      <c r="B17" s="97" t="s">
        <v>281</v>
      </c>
      <c r="C17" s="96" t="s">
        <v>205</v>
      </c>
      <c r="D17" s="396">
        <f>D18+D19</f>
        <v>187.10000000000002</v>
      </c>
      <c r="E17" s="396">
        <f>E18+E19</f>
        <v>44.3</v>
      </c>
      <c r="F17" s="397">
        <f>(E17/D17)*100</f>
        <v>23.677177979690001</v>
      </c>
    </row>
    <row r="18" spans="1:6" s="121" customFormat="1" ht="20.100000000000001" customHeight="1" x14ac:dyDescent="0.25">
      <c r="A18" s="197" t="s">
        <v>206</v>
      </c>
      <c r="B18" s="98" t="s">
        <v>14</v>
      </c>
      <c r="C18" s="98" t="s">
        <v>14</v>
      </c>
      <c r="D18" s="398">
        <v>93.2</v>
      </c>
      <c r="E18" s="398">
        <v>38.83</v>
      </c>
      <c r="F18" s="398">
        <f t="shared" ref="F18:F52" si="0">(E18/D18)*100</f>
        <v>41.663090128755357</v>
      </c>
    </row>
    <row r="19" spans="1:6" s="121" customFormat="1" ht="20.100000000000001" customHeight="1" x14ac:dyDescent="0.25">
      <c r="A19" s="197" t="s">
        <v>207</v>
      </c>
      <c r="B19" s="98" t="s">
        <v>14</v>
      </c>
      <c r="C19" s="98" t="s">
        <v>14</v>
      </c>
      <c r="D19" s="398">
        <v>93.9</v>
      </c>
      <c r="E19" s="398">
        <v>5.47</v>
      </c>
      <c r="F19" s="398">
        <f t="shared" si="0"/>
        <v>5.8253461128860486</v>
      </c>
    </row>
    <row r="20" spans="1:6" s="121" customFormat="1" ht="20.100000000000001" customHeight="1" x14ac:dyDescent="0.25">
      <c r="A20" s="197"/>
      <c r="B20" s="98"/>
      <c r="C20" s="98"/>
      <c r="D20" s="399"/>
      <c r="E20" s="393"/>
      <c r="F20" s="397"/>
    </row>
    <row r="21" spans="1:6" s="121" customFormat="1" ht="20.100000000000001" customHeight="1" x14ac:dyDescent="0.25">
      <c r="A21" s="392" t="s">
        <v>208</v>
      </c>
      <c r="B21" s="98"/>
      <c r="C21" s="98"/>
      <c r="D21" s="341"/>
      <c r="E21" s="341"/>
      <c r="F21" s="397"/>
    </row>
    <row r="22" spans="1:6" s="121" customFormat="1" ht="20.100000000000001" customHeight="1" x14ac:dyDescent="0.25">
      <c r="A22" s="392" t="s">
        <v>198</v>
      </c>
      <c r="B22" s="97" t="s">
        <v>281</v>
      </c>
      <c r="C22" s="96" t="s">
        <v>205</v>
      </c>
      <c r="D22" s="396">
        <f>D23+D24</f>
        <v>48.3</v>
      </c>
      <c r="E22" s="396">
        <f>E23+E24</f>
        <v>2.71</v>
      </c>
      <c r="F22" s="397">
        <f t="shared" si="0"/>
        <v>5.6107660455486545</v>
      </c>
    </row>
    <row r="23" spans="1:6" s="121" customFormat="1" ht="20.100000000000001" customHeight="1" x14ac:dyDescent="0.25">
      <c r="A23" s="197" t="s">
        <v>206</v>
      </c>
      <c r="B23" s="98" t="s">
        <v>14</v>
      </c>
      <c r="C23" s="98" t="s">
        <v>14</v>
      </c>
      <c r="D23" s="400">
        <v>20.6</v>
      </c>
      <c r="E23" s="398">
        <v>2.04</v>
      </c>
      <c r="F23" s="398">
        <f t="shared" si="0"/>
        <v>9.9029126213592225</v>
      </c>
    </row>
    <row r="24" spans="1:6" s="121" customFormat="1" ht="20.100000000000001" customHeight="1" x14ac:dyDescent="0.25">
      <c r="A24" s="197" t="s">
        <v>207</v>
      </c>
      <c r="B24" s="98" t="s">
        <v>14</v>
      </c>
      <c r="C24" s="98" t="s">
        <v>14</v>
      </c>
      <c r="D24" s="400">
        <v>27.7</v>
      </c>
      <c r="E24" s="398">
        <v>0.67</v>
      </c>
      <c r="F24" s="398">
        <f t="shared" si="0"/>
        <v>2.4187725631768955</v>
      </c>
    </row>
    <row r="25" spans="1:6" s="121" customFormat="1" ht="20.100000000000001" customHeight="1" x14ac:dyDescent="0.25">
      <c r="A25" s="197"/>
      <c r="B25" s="98"/>
      <c r="C25" s="98"/>
      <c r="D25" s="341"/>
      <c r="E25" s="393"/>
      <c r="F25" s="397"/>
    </row>
    <row r="26" spans="1:6" s="121" customFormat="1" ht="20.100000000000001" customHeight="1" x14ac:dyDescent="0.25">
      <c r="A26" s="392" t="s">
        <v>209</v>
      </c>
      <c r="B26" s="96"/>
      <c r="C26" s="98"/>
      <c r="D26" s="341"/>
      <c r="E26" s="401"/>
      <c r="F26" s="397"/>
    </row>
    <row r="27" spans="1:6" s="121" customFormat="1" ht="20.100000000000001" customHeight="1" x14ac:dyDescent="0.25">
      <c r="A27" s="392" t="s">
        <v>198</v>
      </c>
      <c r="B27" s="97" t="s">
        <v>281</v>
      </c>
      <c r="C27" s="96" t="s">
        <v>205</v>
      </c>
      <c r="D27" s="396">
        <f>D28+D29</f>
        <v>32</v>
      </c>
      <c r="E27" s="396">
        <f>E28+E29</f>
        <v>1.78</v>
      </c>
      <c r="F27" s="397">
        <f t="shared" si="0"/>
        <v>5.5625</v>
      </c>
    </row>
    <row r="28" spans="1:6" s="121" customFormat="1" ht="20.100000000000001" customHeight="1" x14ac:dyDescent="0.25">
      <c r="A28" s="197" t="s">
        <v>206</v>
      </c>
      <c r="B28" s="98" t="s">
        <v>14</v>
      </c>
      <c r="C28" s="98" t="s">
        <v>14</v>
      </c>
      <c r="D28" s="402">
        <v>17.2</v>
      </c>
      <c r="E28" s="398">
        <v>1.31</v>
      </c>
      <c r="F28" s="398">
        <f t="shared" si="0"/>
        <v>7.616279069767443</v>
      </c>
    </row>
    <row r="29" spans="1:6" s="121" customFormat="1" ht="20.100000000000001" customHeight="1" x14ac:dyDescent="0.25">
      <c r="A29" s="197" t="s">
        <v>207</v>
      </c>
      <c r="B29" s="98" t="s">
        <v>14</v>
      </c>
      <c r="C29" s="98" t="s">
        <v>14</v>
      </c>
      <c r="D29" s="402">
        <v>14.8</v>
      </c>
      <c r="E29" s="403">
        <v>0.47</v>
      </c>
      <c r="F29" s="398">
        <f t="shared" si="0"/>
        <v>3.175675675675675</v>
      </c>
    </row>
    <row r="30" spans="1:6" s="121" customFormat="1" ht="20.100000000000001" customHeight="1" x14ac:dyDescent="0.25">
      <c r="A30" s="197"/>
      <c r="B30" s="98"/>
      <c r="C30" s="98"/>
      <c r="D30" s="399"/>
      <c r="E30" s="393"/>
      <c r="F30" s="397"/>
    </row>
    <row r="31" spans="1:6" s="121" customFormat="1" ht="20.100000000000001" customHeight="1" x14ac:dyDescent="0.25">
      <c r="A31" s="392" t="s">
        <v>210</v>
      </c>
      <c r="B31" s="98"/>
      <c r="C31" s="98"/>
      <c r="D31" s="401"/>
      <c r="E31" s="341"/>
      <c r="F31" s="397"/>
    </row>
    <row r="32" spans="1:6" s="121" customFormat="1" ht="20.100000000000001" customHeight="1" x14ac:dyDescent="0.25">
      <c r="A32" s="392" t="s">
        <v>198</v>
      </c>
      <c r="B32" s="97" t="s">
        <v>281</v>
      </c>
      <c r="C32" s="96" t="s">
        <v>205</v>
      </c>
      <c r="D32" s="396">
        <f>D33+D34</f>
        <v>7.79</v>
      </c>
      <c r="E32" s="396">
        <f>E33+E34</f>
        <v>0.6</v>
      </c>
      <c r="F32" s="397">
        <f t="shared" si="0"/>
        <v>7.7021822849807435</v>
      </c>
    </row>
    <row r="33" spans="1:6" s="121" customFormat="1" ht="20.100000000000001" customHeight="1" x14ac:dyDescent="0.25">
      <c r="A33" s="197" t="s">
        <v>206</v>
      </c>
      <c r="B33" s="98" t="s">
        <v>14</v>
      </c>
      <c r="C33" s="98" t="s">
        <v>14</v>
      </c>
      <c r="D33" s="398">
        <v>3.98</v>
      </c>
      <c r="E33" s="398">
        <v>0.41</v>
      </c>
      <c r="F33" s="398">
        <v>10.38</v>
      </c>
    </row>
    <row r="34" spans="1:6" s="121" customFormat="1" ht="20.100000000000001" customHeight="1" x14ac:dyDescent="0.25">
      <c r="A34" s="197" t="s">
        <v>207</v>
      </c>
      <c r="B34" s="98" t="s">
        <v>14</v>
      </c>
      <c r="C34" s="98" t="s">
        <v>14</v>
      </c>
      <c r="D34" s="398">
        <v>3.81</v>
      </c>
      <c r="E34" s="398">
        <v>0.19</v>
      </c>
      <c r="F34" s="398">
        <v>4.91</v>
      </c>
    </row>
    <row r="35" spans="1:6" s="121" customFormat="1" ht="20.100000000000001" customHeight="1" x14ac:dyDescent="0.25">
      <c r="A35" s="197"/>
      <c r="B35" s="98"/>
      <c r="C35" s="98"/>
      <c r="D35" s="399"/>
      <c r="E35" s="393"/>
      <c r="F35" s="397"/>
    </row>
    <row r="36" spans="1:6" s="121" customFormat="1" ht="20.100000000000001" customHeight="1" x14ac:dyDescent="0.25">
      <c r="A36" s="99" t="s">
        <v>211</v>
      </c>
      <c r="B36" s="98"/>
      <c r="C36" s="98"/>
      <c r="D36" s="401"/>
      <c r="E36" s="342"/>
      <c r="F36" s="397"/>
    </row>
    <row r="37" spans="1:6" s="121" customFormat="1" ht="20.100000000000001" customHeight="1" x14ac:dyDescent="0.25">
      <c r="A37" s="392" t="s">
        <v>212</v>
      </c>
      <c r="B37" s="98"/>
      <c r="C37" s="98"/>
      <c r="D37" s="401"/>
      <c r="E37" s="342"/>
      <c r="F37" s="397"/>
    </row>
    <row r="38" spans="1:6" s="121" customFormat="1" ht="20.100000000000001" customHeight="1" x14ac:dyDescent="0.25">
      <c r="A38" s="392" t="s">
        <v>198</v>
      </c>
      <c r="B38" s="97" t="s">
        <v>281</v>
      </c>
      <c r="C38" s="97" t="s">
        <v>213</v>
      </c>
      <c r="D38" s="401">
        <f>D39+D40</f>
        <v>24592</v>
      </c>
      <c r="E38" s="401">
        <f>E39+E40</f>
        <v>2920</v>
      </c>
      <c r="F38" s="397">
        <f t="shared" si="0"/>
        <v>11.873780091086532</v>
      </c>
    </row>
    <row r="39" spans="1:6" s="121" customFormat="1" ht="20.100000000000001" customHeight="1" x14ac:dyDescent="0.25">
      <c r="A39" s="197" t="s">
        <v>206</v>
      </c>
      <c r="B39" s="98" t="s">
        <v>14</v>
      </c>
      <c r="C39" s="98" t="s">
        <v>14</v>
      </c>
      <c r="D39" s="393">
        <v>13465</v>
      </c>
      <c r="E39" s="393">
        <v>1798</v>
      </c>
      <c r="F39" s="398">
        <v>13.35</v>
      </c>
    </row>
    <row r="40" spans="1:6" s="121" customFormat="1" ht="20.100000000000001" customHeight="1" x14ac:dyDescent="0.25">
      <c r="A40" s="197" t="s">
        <v>207</v>
      </c>
      <c r="B40" s="98" t="s">
        <v>14</v>
      </c>
      <c r="C40" s="98" t="s">
        <v>14</v>
      </c>
      <c r="D40" s="399">
        <v>11127</v>
      </c>
      <c r="E40" s="393">
        <v>1122</v>
      </c>
      <c r="F40" s="398">
        <v>10.08</v>
      </c>
    </row>
    <row r="41" spans="1:6" s="121" customFormat="1" ht="20.100000000000001" customHeight="1" x14ac:dyDescent="0.25">
      <c r="A41" s="392" t="s">
        <v>208</v>
      </c>
      <c r="B41" s="98"/>
      <c r="C41" s="98"/>
      <c r="D41" s="341"/>
      <c r="E41" s="341"/>
      <c r="F41" s="397"/>
    </row>
    <row r="42" spans="1:6" s="121" customFormat="1" ht="20.100000000000001" customHeight="1" x14ac:dyDescent="0.25">
      <c r="A42" s="392" t="s">
        <v>198</v>
      </c>
      <c r="B42" s="97" t="s">
        <v>281</v>
      </c>
      <c r="C42" s="97" t="s">
        <v>213</v>
      </c>
      <c r="D42" s="401">
        <f>D43+D44</f>
        <v>7931</v>
      </c>
      <c r="E42" s="401">
        <f>E43+E44</f>
        <v>335</v>
      </c>
      <c r="F42" s="397">
        <f t="shared" si="0"/>
        <v>4.2239314083974282</v>
      </c>
    </row>
    <row r="43" spans="1:6" s="121" customFormat="1" ht="20.100000000000001" customHeight="1" x14ac:dyDescent="0.25">
      <c r="A43" s="197" t="s">
        <v>206</v>
      </c>
      <c r="B43" s="98" t="s">
        <v>14</v>
      </c>
      <c r="C43" s="98" t="s">
        <v>14</v>
      </c>
      <c r="D43" s="393">
        <v>4338</v>
      </c>
      <c r="E43" s="393">
        <v>193</v>
      </c>
      <c r="F43" s="398">
        <f t="shared" si="0"/>
        <v>4.4490548639926235</v>
      </c>
    </row>
    <row r="44" spans="1:6" s="121" customFormat="1" ht="20.100000000000001" customHeight="1" x14ac:dyDescent="0.25">
      <c r="A44" s="197" t="s">
        <v>207</v>
      </c>
      <c r="B44" s="98" t="s">
        <v>14</v>
      </c>
      <c r="C44" s="98" t="s">
        <v>14</v>
      </c>
      <c r="D44" s="393">
        <v>3593</v>
      </c>
      <c r="E44" s="393">
        <v>142</v>
      </c>
      <c r="F44" s="398">
        <f t="shared" si="0"/>
        <v>3.9521291399944336</v>
      </c>
    </row>
    <row r="45" spans="1:6" s="121" customFormat="1" ht="20.100000000000001" customHeight="1" x14ac:dyDescent="0.25">
      <c r="A45" s="197"/>
      <c r="B45" s="98"/>
      <c r="C45" s="98"/>
      <c r="D45" s="393"/>
      <c r="E45" s="393"/>
      <c r="F45" s="397"/>
    </row>
    <row r="46" spans="1:6" s="121" customFormat="1" ht="20.100000000000001" customHeight="1" x14ac:dyDescent="0.25">
      <c r="A46" s="392" t="s">
        <v>214</v>
      </c>
      <c r="B46" s="98"/>
      <c r="C46" s="98"/>
      <c r="D46" s="401"/>
      <c r="E46" s="341"/>
      <c r="F46" s="397"/>
    </row>
    <row r="47" spans="1:6" s="121" customFormat="1" ht="20.100000000000001" customHeight="1" x14ac:dyDescent="0.25">
      <c r="A47" s="392" t="s">
        <v>198</v>
      </c>
      <c r="B47" s="97" t="s">
        <v>281</v>
      </c>
      <c r="C47" s="97" t="s">
        <v>213</v>
      </c>
      <c r="D47" s="401">
        <f>D48+D49</f>
        <v>4214</v>
      </c>
      <c r="E47" s="342">
        <v>919</v>
      </c>
      <c r="F47" s="397">
        <f t="shared" si="0"/>
        <v>21.808258186995729</v>
      </c>
    </row>
    <row r="48" spans="1:6" s="121" customFormat="1" ht="20.100000000000001" customHeight="1" x14ac:dyDescent="0.25">
      <c r="A48" s="197" t="s">
        <v>206</v>
      </c>
      <c r="B48" s="98" t="s">
        <v>14</v>
      </c>
      <c r="C48" s="98" t="s">
        <v>14</v>
      </c>
      <c r="D48" s="393">
        <v>2329</v>
      </c>
      <c r="E48" s="393">
        <f>E47-E49</f>
        <v>559</v>
      </c>
      <c r="F48" s="398">
        <f t="shared" si="0"/>
        <v>24.001717475311292</v>
      </c>
    </row>
    <row r="49" spans="1:6" s="121" customFormat="1" ht="20.100000000000001" customHeight="1" x14ac:dyDescent="0.25">
      <c r="A49" s="197" t="s">
        <v>207</v>
      </c>
      <c r="B49" s="98" t="s">
        <v>14</v>
      </c>
      <c r="C49" s="98" t="s">
        <v>14</v>
      </c>
      <c r="D49" s="399">
        <v>1885</v>
      </c>
      <c r="E49" s="393">
        <v>360</v>
      </c>
      <c r="F49" s="398">
        <f t="shared" si="0"/>
        <v>19.098143236074268</v>
      </c>
    </row>
    <row r="50" spans="1:6" s="121" customFormat="1" ht="20.100000000000001" customHeight="1" x14ac:dyDescent="0.25">
      <c r="A50" s="197"/>
      <c r="B50" s="98"/>
      <c r="C50" s="98"/>
      <c r="D50" s="399"/>
      <c r="E50" s="393"/>
      <c r="F50" s="397"/>
    </row>
    <row r="51" spans="1:6" s="121" customFormat="1" ht="20.100000000000001" customHeight="1" x14ac:dyDescent="0.25">
      <c r="A51" s="392" t="s">
        <v>215</v>
      </c>
      <c r="B51" s="98"/>
      <c r="C51" s="98"/>
      <c r="D51" s="342"/>
      <c r="E51" s="342"/>
      <c r="F51" s="397"/>
    </row>
    <row r="52" spans="1:6" s="121" customFormat="1" ht="20.100000000000001" customHeight="1" x14ac:dyDescent="0.25">
      <c r="A52" s="392" t="s">
        <v>198</v>
      </c>
      <c r="B52" s="97" t="s">
        <v>281</v>
      </c>
      <c r="C52" s="97" t="s">
        <v>213</v>
      </c>
      <c r="D52" s="401">
        <f>D53+D54</f>
        <v>2403</v>
      </c>
      <c r="E52" s="401">
        <f>E53+E54</f>
        <v>812</v>
      </c>
      <c r="F52" s="397">
        <f t="shared" si="0"/>
        <v>33.791094465251767</v>
      </c>
    </row>
    <row r="53" spans="1:6" s="121" customFormat="1" ht="20.100000000000001" customHeight="1" x14ac:dyDescent="0.25">
      <c r="A53" s="197" t="s">
        <v>206</v>
      </c>
      <c r="B53" s="98" t="s">
        <v>14</v>
      </c>
      <c r="C53" s="98" t="s">
        <v>14</v>
      </c>
      <c r="D53" s="393">
        <v>1298</v>
      </c>
      <c r="E53" s="393">
        <v>512</v>
      </c>
      <c r="F53" s="398">
        <v>39.450000000000003</v>
      </c>
    </row>
    <row r="54" spans="1:6" s="121" customFormat="1" ht="20.100000000000001" customHeight="1" x14ac:dyDescent="0.25">
      <c r="A54" s="404" t="s">
        <v>207</v>
      </c>
      <c r="B54" s="394" t="s">
        <v>14</v>
      </c>
      <c r="C54" s="394" t="s">
        <v>14</v>
      </c>
      <c r="D54" s="405">
        <v>1105</v>
      </c>
      <c r="E54" s="405">
        <v>300</v>
      </c>
      <c r="F54" s="406">
        <v>27.15</v>
      </c>
    </row>
    <row r="55" spans="1:6" x14ac:dyDescent="0.25">
      <c r="A55" s="29" t="s">
        <v>216</v>
      </c>
      <c r="B55" s="28"/>
      <c r="C55" s="28"/>
      <c r="D55" s="29"/>
      <c r="E55" s="29"/>
      <c r="F55" s="119" t="s">
        <v>291</v>
      </c>
    </row>
    <row r="56" spans="1:6" x14ac:dyDescent="0.25">
      <c r="A56" s="29"/>
      <c r="B56" s="28"/>
      <c r="C56" s="28"/>
      <c r="D56" s="29"/>
      <c r="E56" s="29"/>
      <c r="F56" s="29"/>
    </row>
    <row r="57" spans="1:6" x14ac:dyDescent="0.25">
      <c r="A57" s="49"/>
      <c r="B57" s="28"/>
      <c r="C57" s="28"/>
      <c r="D57" s="29"/>
      <c r="E57" s="29"/>
      <c r="F57" s="32"/>
    </row>
  </sheetData>
  <mergeCells count="3">
    <mergeCell ref="A1:F1"/>
    <mergeCell ref="A5:F5"/>
    <mergeCell ref="A6:F6"/>
  </mergeCells>
  <printOptions horizontalCentered="1"/>
  <pageMargins left="0.39370078740157483" right="0.39370078740157483" top="0.19685039370078741" bottom="0" header="0" footer="0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view="pageBreakPreview" zoomScale="70" zoomScaleNormal="70" zoomScaleSheetLayoutView="70" workbookViewId="0">
      <selection activeCell="D3" sqref="D3:F3"/>
    </sheetView>
  </sheetViews>
  <sheetFormatPr defaultRowHeight="15" x14ac:dyDescent="0.25"/>
  <cols>
    <col min="1" max="1" width="45.7109375" style="64" customWidth="1"/>
    <col min="2" max="2" width="15.7109375" style="64" customWidth="1"/>
    <col min="3" max="3" width="15.7109375" style="277" customWidth="1"/>
    <col min="4" max="6" width="15.7109375" style="64" customWidth="1"/>
    <col min="7" max="16384" width="9.140625" style="64"/>
  </cols>
  <sheetData>
    <row r="1" spans="1:6" x14ac:dyDescent="0.25">
      <c r="A1" s="278" t="s">
        <v>301</v>
      </c>
      <c r="B1" s="278"/>
      <c r="C1" s="278"/>
      <c r="D1" s="278"/>
      <c r="E1" s="278"/>
      <c r="F1" s="278"/>
    </row>
    <row r="2" spans="1:6" x14ac:dyDescent="0.25">
      <c r="A2" s="24"/>
      <c r="B2" s="53"/>
      <c r="C2" s="274"/>
      <c r="D2" s="54"/>
      <c r="E2" s="54"/>
      <c r="F2" s="54"/>
    </row>
    <row r="3" spans="1:6" ht="15.75" x14ac:dyDescent="0.25">
      <c r="A3" s="24"/>
      <c r="B3" s="53"/>
      <c r="C3" s="274"/>
      <c r="D3" s="168" t="s">
        <v>0</v>
      </c>
      <c r="E3" s="168"/>
      <c r="F3" s="168"/>
    </row>
    <row r="4" spans="1:6" x14ac:dyDescent="0.25">
      <c r="A4" s="24"/>
      <c r="B4" s="53"/>
      <c r="C4" s="274"/>
      <c r="D4" s="54"/>
      <c r="E4" s="54"/>
      <c r="F4" s="54"/>
    </row>
    <row r="5" spans="1:6" ht="24.95" customHeight="1" x14ac:dyDescent="0.3">
      <c r="A5" s="270" t="s">
        <v>100</v>
      </c>
      <c r="B5" s="270"/>
      <c r="C5" s="270"/>
      <c r="D5" s="270"/>
      <c r="E5" s="270"/>
      <c r="F5" s="270"/>
    </row>
    <row r="6" spans="1:6" ht="24.95" customHeight="1" x14ac:dyDescent="0.25">
      <c r="A6" s="409" t="s">
        <v>101</v>
      </c>
      <c r="B6" s="409"/>
      <c r="C6" s="409"/>
      <c r="D6" s="409"/>
      <c r="E6" s="409"/>
      <c r="F6" s="409"/>
    </row>
    <row r="7" spans="1:6" ht="20.100000000000001" customHeight="1" x14ac:dyDescent="0.25">
      <c r="A7" s="410"/>
      <c r="B7" s="410"/>
      <c r="C7" s="410"/>
      <c r="D7" s="410"/>
      <c r="E7" s="410"/>
      <c r="F7" s="410"/>
    </row>
    <row r="8" spans="1:6" ht="20.100000000000001" customHeight="1" x14ac:dyDescent="0.3">
      <c r="A8" s="73"/>
      <c r="B8" s="51"/>
      <c r="C8" s="274"/>
      <c r="D8" s="50"/>
      <c r="E8" s="50"/>
      <c r="F8" s="50"/>
    </row>
    <row r="9" spans="1:6" ht="20.100000000000001" customHeight="1" x14ac:dyDescent="0.25">
      <c r="A9" s="24"/>
      <c r="B9" s="53"/>
      <c r="C9" s="274"/>
      <c r="D9" s="54"/>
      <c r="E9" s="54"/>
      <c r="F9" s="54"/>
    </row>
    <row r="10" spans="1:6" ht="18.75" x14ac:dyDescent="0.3">
      <c r="A10" s="263" t="s">
        <v>102</v>
      </c>
      <c r="B10" s="202" t="s">
        <v>103</v>
      </c>
      <c r="C10" s="279" t="s">
        <v>129</v>
      </c>
      <c r="D10" s="203" t="s">
        <v>104</v>
      </c>
      <c r="E10" s="203" t="s">
        <v>105</v>
      </c>
      <c r="F10" s="203" t="s">
        <v>106</v>
      </c>
    </row>
    <row r="11" spans="1:6" ht="18.75" x14ac:dyDescent="0.3">
      <c r="A11" s="280"/>
      <c r="B11" s="240"/>
      <c r="C11" s="281"/>
      <c r="D11" s="204"/>
      <c r="E11" s="204"/>
      <c r="F11" s="206" t="s">
        <v>107</v>
      </c>
    </row>
    <row r="12" spans="1:6" x14ac:dyDescent="0.25">
      <c r="A12" s="100"/>
      <c r="B12" s="101"/>
      <c r="C12" s="275"/>
      <c r="D12" s="56"/>
      <c r="E12" s="56"/>
      <c r="F12" s="102"/>
    </row>
    <row r="13" spans="1:6" ht="20.100000000000001" customHeight="1" x14ac:dyDescent="0.25">
      <c r="A13" s="282" t="s">
        <v>292</v>
      </c>
      <c r="B13" s="120"/>
      <c r="C13" s="283"/>
      <c r="D13" s="122"/>
      <c r="E13" s="122"/>
      <c r="F13" s="122"/>
    </row>
    <row r="14" spans="1:6" ht="20.100000000000001" customHeight="1" x14ac:dyDescent="0.25">
      <c r="A14" s="282"/>
      <c r="B14" s="120"/>
      <c r="C14" s="283"/>
      <c r="D14" s="122"/>
      <c r="E14" s="122"/>
      <c r="F14" s="122"/>
    </row>
    <row r="15" spans="1:6" s="211" customFormat="1" ht="21.95" customHeight="1" x14ac:dyDescent="0.3">
      <c r="A15" s="285" t="s">
        <v>217</v>
      </c>
      <c r="B15" s="205"/>
      <c r="C15" s="284"/>
      <c r="D15" s="217"/>
      <c r="E15" s="217"/>
      <c r="F15" s="217"/>
    </row>
    <row r="16" spans="1:6" s="211" customFormat="1" ht="21.95" customHeight="1" x14ac:dyDescent="0.3">
      <c r="A16" s="285" t="s">
        <v>198</v>
      </c>
      <c r="B16" s="244" t="s">
        <v>281</v>
      </c>
      <c r="C16" s="286" t="s">
        <v>218</v>
      </c>
      <c r="D16" s="287">
        <f>D17+D18</f>
        <v>506.8</v>
      </c>
      <c r="E16" s="288">
        <v>78</v>
      </c>
      <c r="F16" s="289">
        <f>(E16/D16)*100</f>
        <v>15.390686661404892</v>
      </c>
    </row>
    <row r="17" spans="1:6" s="211" customFormat="1" ht="21.95" customHeight="1" x14ac:dyDescent="0.3">
      <c r="A17" s="246" t="s">
        <v>219</v>
      </c>
      <c r="B17" s="247" t="s">
        <v>14</v>
      </c>
      <c r="C17" s="290" t="s">
        <v>220</v>
      </c>
      <c r="D17" s="291">
        <v>216</v>
      </c>
      <c r="E17" s="214">
        <f>E16-E18</f>
        <v>57</v>
      </c>
      <c r="F17" s="245">
        <f>(E17/D17)*100</f>
        <v>26.388888888888889</v>
      </c>
    </row>
    <row r="18" spans="1:6" s="211" customFormat="1" ht="21.95" customHeight="1" x14ac:dyDescent="0.3">
      <c r="A18" s="246" t="s">
        <v>221</v>
      </c>
      <c r="B18" s="247" t="s">
        <v>14</v>
      </c>
      <c r="C18" s="290" t="s">
        <v>220</v>
      </c>
      <c r="D18" s="292">
        <v>290.8</v>
      </c>
      <c r="E18" s="214">
        <v>21</v>
      </c>
      <c r="F18" s="245">
        <f>(E18/D18)*100</f>
        <v>7.2214580467675376</v>
      </c>
    </row>
    <row r="19" spans="1:6" s="211" customFormat="1" ht="21.95" customHeight="1" x14ac:dyDescent="0.3">
      <c r="A19" s="246"/>
      <c r="B19" s="213"/>
      <c r="C19" s="293"/>
      <c r="D19" s="294"/>
      <c r="E19" s="295"/>
      <c r="F19" s="215"/>
    </row>
    <row r="20" spans="1:6" s="211" customFormat="1" ht="21.95" customHeight="1" x14ac:dyDescent="0.3">
      <c r="A20" s="285" t="s">
        <v>222</v>
      </c>
      <c r="B20" s="213"/>
      <c r="C20" s="293"/>
      <c r="D20" s="294"/>
      <c r="E20" s="295"/>
      <c r="F20" s="215"/>
    </row>
    <row r="21" spans="1:6" s="211" customFormat="1" ht="21.95" customHeight="1" x14ac:dyDescent="0.3">
      <c r="A21" s="285" t="s">
        <v>198</v>
      </c>
      <c r="B21" s="244" t="s">
        <v>281</v>
      </c>
      <c r="C21" s="286" t="s">
        <v>218</v>
      </c>
      <c r="D21" s="296">
        <f>D22+D23</f>
        <v>466.4</v>
      </c>
      <c r="E21" s="288">
        <f>E22+E23</f>
        <v>12</v>
      </c>
      <c r="F21" s="289">
        <f>(E21/D21)*100</f>
        <v>2.5728987993138936</v>
      </c>
    </row>
    <row r="22" spans="1:6" s="211" customFormat="1" ht="21.95" customHeight="1" x14ac:dyDescent="0.3">
      <c r="A22" s="246" t="s">
        <v>219</v>
      </c>
      <c r="B22" s="247" t="s">
        <v>14</v>
      </c>
      <c r="C22" s="290" t="s">
        <v>220</v>
      </c>
      <c r="D22" s="297">
        <v>126.6</v>
      </c>
      <c r="E22" s="214">
        <v>7</v>
      </c>
      <c r="F22" s="245">
        <f>(E22/D22)*100</f>
        <v>5.5292259083728279</v>
      </c>
    </row>
    <row r="23" spans="1:6" s="211" customFormat="1" ht="21.95" customHeight="1" x14ac:dyDescent="0.3">
      <c r="A23" s="246" t="s">
        <v>221</v>
      </c>
      <c r="B23" s="247" t="s">
        <v>14</v>
      </c>
      <c r="C23" s="290" t="s">
        <v>220</v>
      </c>
      <c r="D23" s="298">
        <v>339.8</v>
      </c>
      <c r="E23" s="214">
        <v>5</v>
      </c>
      <c r="F23" s="245">
        <f>(E23/D23)*100</f>
        <v>1.4714537963507945</v>
      </c>
    </row>
    <row r="24" spans="1:6" s="211" customFormat="1" ht="21.95" customHeight="1" x14ac:dyDescent="0.3">
      <c r="A24" s="246"/>
      <c r="B24" s="213"/>
      <c r="C24" s="293"/>
      <c r="D24" s="299"/>
      <c r="E24" s="295"/>
      <c r="F24" s="215"/>
    </row>
    <row r="25" spans="1:6" s="211" customFormat="1" ht="21.95" customHeight="1" x14ac:dyDescent="0.3">
      <c r="A25" s="285" t="s">
        <v>223</v>
      </c>
      <c r="B25" s="205"/>
      <c r="C25" s="284"/>
      <c r="D25" s="300"/>
      <c r="E25" s="217"/>
      <c r="F25" s="210"/>
    </row>
    <row r="26" spans="1:6" s="211" customFormat="1" ht="21.95" customHeight="1" x14ac:dyDescent="0.3">
      <c r="A26" s="285" t="s">
        <v>198</v>
      </c>
      <c r="B26" s="244" t="s">
        <v>281</v>
      </c>
      <c r="C26" s="286" t="s">
        <v>218</v>
      </c>
      <c r="D26" s="296">
        <f>D27+D28</f>
        <v>582</v>
      </c>
      <c r="E26" s="288">
        <f>E27+E28</f>
        <v>33</v>
      </c>
      <c r="F26" s="289">
        <f>(E26/D26)*100</f>
        <v>5.6701030927835054</v>
      </c>
    </row>
    <row r="27" spans="1:6" s="211" customFormat="1" ht="21.95" customHeight="1" x14ac:dyDescent="0.3">
      <c r="A27" s="246" t="s">
        <v>219</v>
      </c>
      <c r="B27" s="247" t="s">
        <v>14</v>
      </c>
      <c r="C27" s="290" t="s">
        <v>220</v>
      </c>
      <c r="D27" s="297">
        <v>221.2</v>
      </c>
      <c r="E27" s="214">
        <v>19</v>
      </c>
      <c r="F27" s="245">
        <f>(E27/D27)*100</f>
        <v>8.5895117540687167</v>
      </c>
    </row>
    <row r="28" spans="1:6" s="211" customFormat="1" ht="21.95" customHeight="1" x14ac:dyDescent="0.3">
      <c r="A28" s="246" t="s">
        <v>221</v>
      </c>
      <c r="B28" s="247" t="s">
        <v>14</v>
      </c>
      <c r="C28" s="290" t="s">
        <v>220</v>
      </c>
      <c r="D28" s="298">
        <v>360.8</v>
      </c>
      <c r="E28" s="214">
        <v>14</v>
      </c>
      <c r="F28" s="245">
        <f>(E28/D28)*100</f>
        <v>3.8802660753880267</v>
      </c>
    </row>
    <row r="29" spans="1:6" s="211" customFormat="1" ht="21.95" customHeight="1" x14ac:dyDescent="0.3">
      <c r="A29" s="246"/>
      <c r="B29" s="213"/>
      <c r="C29" s="293"/>
      <c r="D29" s="299"/>
      <c r="E29" s="295"/>
      <c r="F29" s="215"/>
    </row>
    <row r="30" spans="1:6" s="211" customFormat="1" ht="21.95" customHeight="1" x14ac:dyDescent="0.3">
      <c r="A30" s="248" t="s">
        <v>224</v>
      </c>
      <c r="B30" s="205"/>
      <c r="C30" s="284"/>
      <c r="D30" s="301"/>
      <c r="E30" s="217"/>
      <c r="F30" s="210"/>
    </row>
    <row r="31" spans="1:6" s="211" customFormat="1" ht="21.95" customHeight="1" x14ac:dyDescent="0.3">
      <c r="A31" s="285" t="s">
        <v>198</v>
      </c>
      <c r="B31" s="244" t="s">
        <v>281</v>
      </c>
      <c r="C31" s="286" t="s">
        <v>218</v>
      </c>
      <c r="D31" s="296">
        <f>D32+D33</f>
        <v>167.6</v>
      </c>
      <c r="E31" s="288">
        <f>E32+E33</f>
        <v>16</v>
      </c>
      <c r="F31" s="289">
        <f>(E31/D31)*100</f>
        <v>9.5465393794749396</v>
      </c>
    </row>
    <row r="32" spans="1:6" s="211" customFormat="1" ht="21.95" customHeight="1" x14ac:dyDescent="0.3">
      <c r="A32" s="246" t="s">
        <v>219</v>
      </c>
      <c r="B32" s="247" t="s">
        <v>14</v>
      </c>
      <c r="C32" s="290" t="s">
        <v>220</v>
      </c>
      <c r="D32" s="297">
        <v>83.6</v>
      </c>
      <c r="E32" s="214">
        <v>10</v>
      </c>
      <c r="F32" s="245">
        <f>(E32/D32)*100</f>
        <v>11.961722488038278</v>
      </c>
    </row>
    <row r="33" spans="1:6" s="211" customFormat="1" ht="21.95" customHeight="1" x14ac:dyDescent="0.3">
      <c r="A33" s="246" t="s">
        <v>221</v>
      </c>
      <c r="B33" s="247" t="s">
        <v>14</v>
      </c>
      <c r="C33" s="290" t="s">
        <v>220</v>
      </c>
      <c r="D33" s="297">
        <v>84</v>
      </c>
      <c r="E33" s="214">
        <v>6</v>
      </c>
      <c r="F33" s="245">
        <f>(E33/D33)*100</f>
        <v>7.1428571428571423</v>
      </c>
    </row>
    <row r="34" spans="1:6" s="211" customFormat="1" ht="21.95" customHeight="1" x14ac:dyDescent="0.3">
      <c r="A34" s="246"/>
      <c r="B34" s="247"/>
      <c r="C34" s="290"/>
      <c r="D34" s="297"/>
      <c r="E34" s="214"/>
      <c r="F34" s="245"/>
    </row>
    <row r="35" spans="1:6" s="211" customFormat="1" ht="21.95" customHeight="1" x14ac:dyDescent="0.3">
      <c r="A35" s="248" t="s">
        <v>225</v>
      </c>
      <c r="B35" s="205"/>
      <c r="C35" s="284"/>
      <c r="D35" s="210"/>
      <c r="E35" s="210"/>
      <c r="F35" s="210"/>
    </row>
    <row r="36" spans="1:6" s="211" customFormat="1" ht="21.95" customHeight="1" x14ac:dyDescent="0.3">
      <c r="A36" s="246" t="s">
        <v>226</v>
      </c>
      <c r="B36" s="205" t="s">
        <v>281</v>
      </c>
      <c r="C36" s="284" t="s">
        <v>227</v>
      </c>
      <c r="D36" s="214">
        <v>1316635</v>
      </c>
      <c r="E36" s="295">
        <v>841660</v>
      </c>
      <c r="F36" s="215">
        <f>(E36/D36)*100</f>
        <v>63.925081742472287</v>
      </c>
    </row>
    <row r="37" spans="1:6" s="211" customFormat="1" ht="21.95" customHeight="1" x14ac:dyDescent="0.3">
      <c r="A37" s="246" t="s">
        <v>228</v>
      </c>
      <c r="B37" s="213" t="s">
        <v>14</v>
      </c>
      <c r="C37" s="284" t="s">
        <v>229</v>
      </c>
      <c r="D37" s="214">
        <v>134457</v>
      </c>
      <c r="E37" s="214">
        <v>34933</v>
      </c>
      <c r="F37" s="245">
        <f>(E37/D37)*100</f>
        <v>25.980796834675768</v>
      </c>
    </row>
    <row r="38" spans="1:6" s="211" customFormat="1" ht="21.95" customHeight="1" x14ac:dyDescent="0.3">
      <c r="A38" s="243" t="s">
        <v>230</v>
      </c>
      <c r="B38" s="213" t="s">
        <v>14</v>
      </c>
      <c r="C38" s="284" t="s">
        <v>231</v>
      </c>
      <c r="D38" s="214">
        <v>28086649</v>
      </c>
      <c r="E38" s="214">
        <v>9082879</v>
      </c>
      <c r="F38" s="215">
        <f>(E38/D38)*100</f>
        <v>32.338777758784964</v>
      </c>
    </row>
    <row r="39" spans="1:6" s="211" customFormat="1" ht="21.95" customHeight="1" x14ac:dyDescent="0.3">
      <c r="A39" s="261"/>
      <c r="B39" s="205"/>
      <c r="C39" s="284"/>
      <c r="D39" s="210"/>
      <c r="E39" s="210"/>
      <c r="F39" s="210"/>
    </row>
    <row r="40" spans="1:6" s="211" customFormat="1" ht="21.95" customHeight="1" x14ac:dyDescent="0.3">
      <c r="A40" s="248" t="s">
        <v>232</v>
      </c>
      <c r="B40" s="205"/>
      <c r="C40" s="284"/>
      <c r="D40" s="210"/>
      <c r="E40" s="210"/>
      <c r="F40" s="210"/>
    </row>
    <row r="41" spans="1:6" s="211" customFormat="1" ht="21.95" customHeight="1" x14ac:dyDescent="0.3">
      <c r="A41" s="243" t="s">
        <v>233</v>
      </c>
      <c r="B41" s="205" t="s">
        <v>281</v>
      </c>
      <c r="C41" s="302" t="s">
        <v>172</v>
      </c>
      <c r="D41" s="303">
        <v>1449</v>
      </c>
      <c r="E41" s="214">
        <v>411</v>
      </c>
      <c r="F41" s="215">
        <f>(E41/D41)*100</f>
        <v>28.364389233954451</v>
      </c>
    </row>
    <row r="42" spans="1:6" s="211" customFormat="1" ht="21.95" customHeight="1" x14ac:dyDescent="0.3">
      <c r="A42" s="243" t="s">
        <v>234</v>
      </c>
      <c r="B42" s="213" t="s">
        <v>14</v>
      </c>
      <c r="C42" s="293" t="s">
        <v>220</v>
      </c>
      <c r="D42" s="303">
        <v>4881</v>
      </c>
      <c r="E42" s="304">
        <v>1415</v>
      </c>
      <c r="F42" s="215">
        <f>(E42/D42)*100</f>
        <v>28.989961073550504</v>
      </c>
    </row>
    <row r="43" spans="1:6" s="211" customFormat="1" ht="21.95" customHeight="1" x14ac:dyDescent="0.3">
      <c r="A43" s="243" t="s">
        <v>235</v>
      </c>
      <c r="B43" s="213" t="s">
        <v>14</v>
      </c>
      <c r="C43" s="284" t="s">
        <v>236</v>
      </c>
      <c r="D43" s="303">
        <v>133</v>
      </c>
      <c r="E43" s="214">
        <v>51</v>
      </c>
      <c r="F43" s="215">
        <f>(E43/D43)*100</f>
        <v>38.345864661654133</v>
      </c>
    </row>
    <row r="44" spans="1:6" s="211" customFormat="1" ht="21.95" customHeight="1" x14ac:dyDescent="0.3">
      <c r="A44" s="243" t="s">
        <v>237</v>
      </c>
      <c r="B44" s="213" t="s">
        <v>14</v>
      </c>
      <c r="C44" s="284" t="s">
        <v>166</v>
      </c>
      <c r="D44" s="303">
        <v>39122</v>
      </c>
      <c r="E44" s="214">
        <v>11008</v>
      </c>
      <c r="F44" s="215">
        <f>(E44/D44)*100</f>
        <v>28.137620776033945</v>
      </c>
    </row>
    <row r="45" spans="1:6" s="211" customFormat="1" ht="21.95" customHeight="1" x14ac:dyDescent="0.3">
      <c r="A45" s="243" t="s">
        <v>238</v>
      </c>
      <c r="B45" s="213" t="s">
        <v>14</v>
      </c>
      <c r="C45" s="302" t="s">
        <v>239</v>
      </c>
      <c r="D45" s="303">
        <v>6160</v>
      </c>
      <c r="E45" s="214">
        <v>2769</v>
      </c>
      <c r="F45" s="215">
        <f>(E45/D45)*100</f>
        <v>44.951298701298704</v>
      </c>
    </row>
    <row r="46" spans="1:6" s="211" customFormat="1" ht="21.95" customHeight="1" x14ac:dyDescent="0.3">
      <c r="A46" s="261"/>
      <c r="B46" s="213"/>
      <c r="C46" s="302"/>
      <c r="D46" s="305"/>
      <c r="E46" s="306"/>
      <c r="F46" s="307"/>
    </row>
    <row r="47" spans="1:6" s="211" customFormat="1" ht="21.95" customHeight="1" x14ac:dyDescent="0.3">
      <c r="A47" s="248" t="s">
        <v>240</v>
      </c>
      <c r="B47" s="205"/>
      <c r="C47" s="284"/>
      <c r="D47" s="210"/>
      <c r="E47" s="210"/>
      <c r="F47" s="210"/>
    </row>
    <row r="48" spans="1:6" s="211" customFormat="1" ht="21.95" customHeight="1" x14ac:dyDescent="0.3">
      <c r="A48" s="243" t="s">
        <v>241</v>
      </c>
      <c r="B48" s="205" t="s">
        <v>282</v>
      </c>
      <c r="C48" s="284" t="s">
        <v>242</v>
      </c>
      <c r="D48" s="308">
        <v>42578</v>
      </c>
      <c r="E48" s="295">
        <v>6299</v>
      </c>
      <c r="F48" s="215">
        <f t="shared" ref="F48:F53" si="0">(E48/D48)*100</f>
        <v>14.794025083376392</v>
      </c>
    </row>
    <row r="49" spans="1:6" s="211" customFormat="1" ht="21.95" customHeight="1" x14ac:dyDescent="0.3">
      <c r="A49" s="243" t="s">
        <v>243</v>
      </c>
      <c r="B49" s="213" t="s">
        <v>14</v>
      </c>
      <c r="C49" s="293" t="s">
        <v>220</v>
      </c>
      <c r="D49" s="308">
        <v>2340966</v>
      </c>
      <c r="E49" s="295">
        <v>635638</v>
      </c>
      <c r="F49" s="215">
        <f t="shared" si="0"/>
        <v>27.152807857952656</v>
      </c>
    </row>
    <row r="50" spans="1:6" s="211" customFormat="1" ht="21.95" customHeight="1" x14ac:dyDescent="0.3">
      <c r="A50" s="243" t="s">
        <v>244</v>
      </c>
      <c r="B50" s="213" t="s">
        <v>14</v>
      </c>
      <c r="C50" s="302" t="s">
        <v>245</v>
      </c>
      <c r="D50" s="308">
        <v>816371</v>
      </c>
      <c r="E50" s="295">
        <v>335381</v>
      </c>
      <c r="F50" s="215">
        <f t="shared" si="0"/>
        <v>41.081934561614759</v>
      </c>
    </row>
    <row r="51" spans="1:6" s="211" customFormat="1" ht="21.95" customHeight="1" x14ac:dyDescent="0.3">
      <c r="A51" s="243" t="s">
        <v>246</v>
      </c>
      <c r="B51" s="213" t="s">
        <v>14</v>
      </c>
      <c r="C51" s="293" t="s">
        <v>220</v>
      </c>
      <c r="D51" s="308">
        <v>7458982</v>
      </c>
      <c r="E51" s="295">
        <v>3438238</v>
      </c>
      <c r="F51" s="215">
        <f t="shared" si="0"/>
        <v>46.095271445888997</v>
      </c>
    </row>
    <row r="52" spans="1:6" s="211" customFormat="1" ht="21.95" customHeight="1" x14ac:dyDescent="0.3">
      <c r="A52" s="243" t="s">
        <v>247</v>
      </c>
      <c r="B52" s="213" t="s">
        <v>14</v>
      </c>
      <c r="C52" s="293" t="s">
        <v>220</v>
      </c>
      <c r="D52" s="308">
        <v>11826434</v>
      </c>
      <c r="E52" s="295">
        <v>5367710</v>
      </c>
      <c r="F52" s="215">
        <f t="shared" si="0"/>
        <v>45.387392344979055</v>
      </c>
    </row>
    <row r="53" spans="1:6" s="211" customFormat="1" ht="21.95" customHeight="1" x14ac:dyDescent="0.3">
      <c r="A53" s="243" t="s">
        <v>248</v>
      </c>
      <c r="B53" s="213" t="s">
        <v>14</v>
      </c>
      <c r="C53" s="293" t="s">
        <v>220</v>
      </c>
      <c r="D53" s="308">
        <v>3739492</v>
      </c>
      <c r="E53" s="295">
        <v>1929472</v>
      </c>
      <c r="F53" s="215">
        <f t="shared" si="0"/>
        <v>51.597168813304052</v>
      </c>
    </row>
    <row r="54" spans="1:6" x14ac:dyDescent="0.25">
      <c r="A54" s="75"/>
      <c r="B54" s="76"/>
      <c r="C54" s="276"/>
      <c r="D54" s="77"/>
      <c r="E54" s="77"/>
      <c r="F54" s="78" t="s">
        <v>128</v>
      </c>
    </row>
  </sheetData>
  <mergeCells count="4">
    <mergeCell ref="D3:F3"/>
    <mergeCell ref="A5:F5"/>
    <mergeCell ref="A6:F6"/>
    <mergeCell ref="A1:F1"/>
  </mergeCells>
  <printOptions horizontalCentered="1"/>
  <pageMargins left="0.39370078740157483" right="0.39370078740157483" top="0.19685039370078741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xx</vt:lpstr>
      <vt:lpstr>xxi</vt:lpstr>
      <vt:lpstr>xxii</vt:lpstr>
      <vt:lpstr>xxiii</vt:lpstr>
      <vt:lpstr>xxiv</vt:lpstr>
      <vt:lpstr>xxv</vt:lpstr>
      <vt:lpstr>xxvi</vt:lpstr>
      <vt:lpstr>xxvii</vt:lpstr>
      <vt:lpstr>xxviii</vt:lpstr>
      <vt:lpstr>xxix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2022-06-15T11:01:08Z</dcterms:modified>
</cp:coreProperties>
</file>